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difacad-my.sharepoint.com/personal/asca_danskidraet_dk/Documents/Skrivebord/Udvalgsuddannelse D3 - Fredericia 04.02.2024/"/>
    </mc:Choice>
  </mc:AlternateContent>
  <xr:revisionPtr revIDLastSave="112" documentId="8_{0E3A5D07-9FCB-43AD-AA74-FD14A498AEAE}" xr6:coauthVersionLast="47" xr6:coauthVersionMax="47" xr10:uidLastSave="{D6AD9F7D-2786-49ED-B2AA-C76E5579CF01}"/>
  <bookViews>
    <workbookView xWindow="28680" yWindow="-120" windowWidth="29040" windowHeight="15720" xr2:uid="{00000000-000D-0000-FFFF-FFFF00000000}"/>
  </bookViews>
  <sheets>
    <sheet name="Scorekort" sheetId="1" r:id="rId1"/>
    <sheet name="Scorekort - resultater" sheetId="2" r:id="rId2"/>
    <sheet name="Fundamentet" sheetId="3" r:id="rId3"/>
    <sheet name="Træning" sheetId="4" r:id="rId4"/>
    <sheet name="Spil" sheetId="6" r:id="rId5"/>
    <sheet name="Aktiviteter" sheetId="7" r:id="rId6"/>
    <sheet name="Kommunikation" sheetId="8" r:id="rId7"/>
    <sheet name="Netværk_og_distrikter" sheetId="9"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1" l="1"/>
  <c r="E8" i="1" a="1"/>
  <c r="E8" i="1" s="1"/>
  <c r="F8" i="1" s="1"/>
  <c r="E9" i="1" a="1"/>
  <c r="E9" i="1" s="1"/>
  <c r="E10" i="1" a="1"/>
  <c r="E10" i="1" s="1"/>
  <c r="F10" i="1" s="1"/>
  <c r="E11" i="1" a="1"/>
  <c r="E11" i="1"/>
  <c r="E12" i="1" a="1"/>
  <c r="E12" i="1"/>
  <c r="E14" i="1" a="1"/>
  <c r="E14" i="1"/>
  <c r="E15" i="1" a="1"/>
  <c r="E15" i="1" s="1"/>
  <c r="F15" i="1" s="1"/>
  <c r="E16" i="1" a="1"/>
  <c r="E16" i="1" s="1"/>
  <c r="F16" i="1" s="1"/>
  <c r="E17" i="1" a="1"/>
  <c r="E17" i="1" s="1"/>
  <c r="F17" i="1" s="1"/>
  <c r="E18" i="1" a="1"/>
  <c r="E18" i="1"/>
  <c r="E19" i="1" a="1"/>
  <c r="E19" i="1" s="1"/>
  <c r="F19" i="1" s="1"/>
  <c r="E21" i="1" a="1"/>
  <c r="E21" i="1" s="1"/>
  <c r="E22" i="1" a="1"/>
  <c r="E22" i="1"/>
  <c r="E23" i="1" a="1"/>
  <c r="E23" i="1"/>
  <c r="F23" i="1" s="1"/>
  <c r="E24" i="1" a="1"/>
  <c r="E24" i="1" s="1"/>
  <c r="F24" i="1" s="1"/>
  <c r="E25" i="1" a="1"/>
  <c r="E25" i="1" s="1"/>
  <c r="F25" i="1" s="1"/>
  <c r="E27" i="1" a="1"/>
  <c r="E27" i="1" s="1"/>
  <c r="F27" i="1" s="1"/>
  <c r="E28" i="1" a="1"/>
  <c r="E28" i="1" s="1"/>
  <c r="F28" i="1" s="1"/>
  <c r="E29" i="1" a="1"/>
  <c r="E29" i="1"/>
  <c r="E31" i="1" a="1"/>
  <c r="E31" i="1" s="1"/>
  <c r="E32" i="1" a="1"/>
  <c r="E32" i="1" s="1"/>
  <c r="F32" i="1" s="1"/>
  <c r="E33" i="1" a="1"/>
  <c r="E33" i="1" s="1"/>
  <c r="F33" i="1" s="1"/>
  <c r="E34" i="1" a="1"/>
  <c r="E34" i="1" s="1"/>
  <c r="F34" i="1" s="1"/>
  <c r="E35" i="1" a="1"/>
  <c r="E35" i="1" s="1"/>
  <c r="F35" i="1" s="1"/>
  <c r="E37" i="1" a="1"/>
  <c r="E37" i="1"/>
  <c r="F37" i="1" s="1"/>
  <c r="E38" i="1" a="1"/>
  <c r="E38" i="1" s="1"/>
  <c r="F38" i="1" s="1"/>
  <c r="E39" i="1" a="1"/>
  <c r="E39" i="1" s="1"/>
  <c r="E7" i="1" a="1"/>
  <c r="E7" i="1" s="1"/>
  <c r="G6" i="1"/>
  <c r="C26" i="8"/>
  <c r="F7" i="1" l="1"/>
  <c r="F39" i="1"/>
  <c r="F21" i="1"/>
  <c r="F12" i="1"/>
  <c r="F13" i="1" s="1"/>
  <c r="H6" i="1" s="1"/>
  <c r="F31" i="1"/>
  <c r="F22" i="1"/>
  <c r="F14" i="1"/>
  <c r="F29" i="1"/>
  <c r="F11" i="1"/>
  <c r="F18" i="1"/>
  <c r="F30" i="1"/>
  <c r="C60" i="4"/>
  <c r="C52" i="4"/>
  <c r="C44" i="4"/>
  <c r="C39" i="4"/>
  <c r="C35" i="4"/>
  <c r="C27" i="4"/>
  <c r="C22" i="4"/>
  <c r="C11" i="4"/>
  <c r="C17" i="4"/>
  <c r="C38" i="8"/>
  <c r="C33" i="8"/>
  <c r="C21" i="8"/>
  <c r="C13" i="8"/>
  <c r="C9" i="8"/>
  <c r="J27" i="1"/>
  <c r="J32" i="1"/>
  <c r="J28" i="1"/>
  <c r="J29" i="1"/>
  <c r="J30" i="1"/>
  <c r="J31" i="1"/>
  <c r="C18" i="9"/>
  <c r="C13" i="9"/>
  <c r="C9" i="9"/>
  <c r="C22" i="7"/>
  <c r="C18" i="7"/>
  <c r="C9" i="7"/>
  <c r="C40" i="6"/>
  <c r="C37" i="6"/>
  <c r="C32" i="6"/>
  <c r="C22" i="6"/>
  <c r="C16" i="6"/>
  <c r="C10" i="6"/>
  <c r="C57" i="3"/>
  <c r="C50" i="3"/>
  <c r="C40" i="3"/>
  <c r="C34" i="3"/>
  <c r="C27" i="3"/>
  <c r="C19" i="3"/>
  <c r="C16" i="3"/>
  <c r="C11" i="3"/>
  <c r="F40" i="1" l="1"/>
  <c r="H9" i="1" l="1"/>
  <c r="F26" i="1"/>
  <c r="H8" i="1" s="1"/>
  <c r="F20" i="1"/>
  <c r="H7" i="1" s="1"/>
  <c r="H11" i="1"/>
  <c r="F36" i="1"/>
  <c r="H10" i="1" s="1"/>
  <c r="K6" i="1" l="1"/>
  <c r="L6" i="1" s="1"/>
  <c r="K17" i="1"/>
  <c r="L17" i="1" s="1"/>
  <c r="K19" i="1"/>
  <c r="L19" i="1" s="1"/>
  <c r="K14" i="1"/>
  <c r="L14" i="1" s="1"/>
  <c r="K15" i="1"/>
  <c r="L15" i="1" s="1"/>
  <c r="K16" i="1"/>
  <c r="L16" i="1" s="1"/>
  <c r="K18" i="1"/>
  <c r="L18" i="1" s="1"/>
  <c r="K9" i="1"/>
  <c r="L9" i="1" s="1"/>
  <c r="K11" i="1"/>
  <c r="L11" i="1" s="1"/>
  <c r="K7" i="1"/>
  <c r="L7" i="1" s="1"/>
  <c r="K10" i="1"/>
  <c r="L10" i="1" s="1"/>
  <c r="K8" i="1"/>
  <c r="L8" i="1" s="1"/>
  <c r="M14" i="1" l="1" a="1"/>
  <c r="M6" i="1" a="1"/>
  <c r="A12" i="2" s="1"/>
  <c r="A9" i="2" l="1"/>
  <c r="B9" i="2" s="1"/>
  <c r="A8" i="2"/>
  <c r="B8" i="2" s="1"/>
  <c r="M6" i="1"/>
  <c r="M14" i="1"/>
  <c r="A5" i="2"/>
  <c r="B5" i="2" s="1"/>
  <c r="B12" i="2" l="1"/>
  <c r="A13" i="2"/>
  <c r="B13" i="2" s="1"/>
  <c r="A4" i="2"/>
  <c r="B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<sst xmlns="http://schemas.openxmlformats.org/spreadsheetml/2006/main" count="372" uniqueCount="250">
  <si>
    <t>1-2-3-4-5</t>
  </si>
  <si>
    <t>Scorekort for børne- og ungdomsløftet</t>
  </si>
  <si>
    <t>Område</t>
  </si>
  <si>
    <t>Berøringspunkter</t>
  </si>
  <si>
    <t>Score</t>
  </si>
  <si>
    <t>Prioriter området</t>
  </si>
  <si>
    <t>Fundamentet</t>
  </si>
  <si>
    <t>Vi har et velfungerende børne- og ungdomsudvalg, med en klar strategi, vision og budget</t>
  </si>
  <si>
    <t>Vi har et gennemarbejdet og attraktivt produkt til alle målgrupper</t>
  </si>
  <si>
    <t>Vi har en kvalitetsfuld modtagelse af nye børn, unge og familier</t>
  </si>
  <si>
    <t>Børne- og ungdomsafdelingen er synlig i klubben (fysisk og kulturelt)</t>
  </si>
  <si>
    <t>Vi har en god frivillighedskultur på området og mangler ikke frivillige</t>
  </si>
  <si>
    <t>Vi evaluerer årligt tilfredsheden i børne- og ungdomsafdelingen og følger op på resultaterne</t>
  </si>
  <si>
    <t>Træning</t>
  </si>
  <si>
    <t>Vi anvender PGA og DGUs anbefalinger vedrørende rammer for organisering og træningsindhold</t>
  </si>
  <si>
    <t>Vi har fokus på at skabe relationer og prioriterer det inkluderende fællesskab</t>
  </si>
  <si>
    <t>Alle proffessionelle såvel som frivillige trænere hos os, har gennemført trænerløftet og vi opfordrer til- og tilbyder yderligere uddannelse</t>
  </si>
  <si>
    <t>Vi sørger for at de unge oplever medbestemmelse i træningen</t>
  </si>
  <si>
    <t>Vi har fokus på at alle børn og unge oplever udvikling både menneskelig og sportsligt uanset alder og niveau</t>
  </si>
  <si>
    <t>Vi har en træningsplan for alle hold hele året - ikke kun fra april til oktober</t>
  </si>
  <si>
    <t>Spil</t>
  </si>
  <si>
    <t>Vi er opmærksomme på, at spil fylder 40% af træningen for alle børn og unge</t>
  </si>
  <si>
    <t>Vi har fokus på at alle børn og unge kommer ud på den store bane med det samme, på en måde der er sjov og fyldt med succesoplevelser</t>
  </si>
  <si>
    <t>Vi har en procedure for at hjælpe alle børn og unge ud til turneringer og turneringer uden for klubben er en reel del af vores produkt</t>
  </si>
  <si>
    <t>Vi afholder løbende turneringer i klubben for alle børn og unge og de er også en del af de samlende klubturneringer på tværs i klubben</t>
  </si>
  <si>
    <t>Aktiviteter</t>
  </si>
  <si>
    <t>Vi har en klar struktur og plan for at rekruttere nye børn og unge</t>
  </si>
  <si>
    <t>Vi afholder minimum én rekrutteringsaktivitet om året henvendt til børn og unge</t>
  </si>
  <si>
    <t>Kommunikation</t>
  </si>
  <si>
    <t>Vi har en kommunikationsplan der sikrer den rette kommunikation, og letter arbejdet med at kommunikere henover året</t>
  </si>
  <si>
    <t>Vi kommunikerer gerne før, under og efter alle aktiviteter</t>
  </si>
  <si>
    <t>Vi har opdateret og relevant information (online/fysisk) til alle målgrupper med information om børne- og ungeproduktet i klubben</t>
  </si>
  <si>
    <t>Vi har klare og faste informationskanaler, så alle medlemmer ved hvor de skal finde information fra os</t>
  </si>
  <si>
    <t>Vi besvarer henvendelser fra interesserede forældre og børn hurtigt og informativt for at skabe positiv interesse</t>
  </si>
  <si>
    <t>Netværk og distrikter</t>
  </si>
  <si>
    <t>Vi deltager i vores regionale distrikts forårsmøder, med minimum én repræsentant fra klubben og også gerne vores træner</t>
  </si>
  <si>
    <t>Vi holder os opdaterede og deltager i de forskellige netværk og seminarer der er relevante for børne- og ungdomsområdet</t>
  </si>
  <si>
    <t>Vi vidensdeler gerne, erfaringsudveksler og søger ny viden og inspiration blandt andre klubber, i vores distrikt eller nationalt</t>
  </si>
  <si>
    <t xml:space="preserve">Del 1: Børne- og ungdomsudvalg 
</t>
  </si>
  <si>
    <t>Vi har et velfungerende børne- og ungdomsudvalg</t>
  </si>
  <si>
    <t>Vi har nok frivillige i børne- og ungdomsudvalget</t>
  </si>
  <si>
    <t>Vi har identificeret hvilke kompetencer vi har brug for og vi synes vores udvalgspersoner dækker disse behov</t>
  </si>
  <si>
    <t xml:space="preserve">Vi får den nødvendige opbakning fra klubben </t>
  </si>
  <si>
    <t>Vi har et klart årshjul, der følges</t>
  </si>
  <si>
    <t>Vores opgaver er klart defineret og vi ved hvem der gør hvad</t>
  </si>
  <si>
    <t>Område total:</t>
  </si>
  <si>
    <t>ud af 25 mulige</t>
  </si>
  <si>
    <t>Udvalget har en klar strategi og vision</t>
  </si>
  <si>
    <t>Børne- og ungeløftet er integreret som en del af klubbens strategiske plan og dermed besluttet af vores bestyrelse</t>
  </si>
  <si>
    <t>Vi har klare mål/procesmål vi stræber efter</t>
  </si>
  <si>
    <t>Udvalget er repræsenteret i bestyrelsen, eller vi har en ambition om at blive det</t>
  </si>
  <si>
    <t>Der er overensstemmelse mellem vores strategi og målsætninger og de ting vi gør i praksis</t>
  </si>
  <si>
    <t>ud af 20 mulige</t>
  </si>
  <si>
    <t>Udvalget har et klart budget</t>
  </si>
  <si>
    <t>Der er sammenhæng mellem budgettet og de aktiviteter vi skal lave</t>
  </si>
  <si>
    <t>Der er økonomi til træning, turneringer, sociale aktiviteter, rekrutterigsaktiviteter, kommunikation samt deltagelse i diverse netværk og uddannelse af relevante personer</t>
  </si>
  <si>
    <t>ud af 10 mulige</t>
  </si>
  <si>
    <t xml:space="preserve">Del 2: Effektiv organisering af børne- og ungeområdet
</t>
  </si>
  <si>
    <t>Vi har klart defineret kontingenter og hvad produktet indeholder til alle børn og unge</t>
  </si>
  <si>
    <t>Alle børn og unge får samme opmærksomhed uanset motivation, alder, og “talent”</t>
  </si>
  <si>
    <t>Vi har ikke en dresscode, men opfordrer børn og unge til at have tøj på de finder sig tilpas i, gerne sportstøj.</t>
  </si>
  <si>
    <t>Alle børn, unge og forældre ved hvilke aktiviteter de kan være en del af</t>
  </si>
  <si>
    <t>Alle børn og unge har en sammenhængende aktivitetskalender med trænings-, turnerings- og socialeaktiviteter fordelt over hele året</t>
  </si>
  <si>
    <t>Del 3: Åbent og imødekommende klubmiljø ift. børn og unge</t>
  </si>
  <si>
    <t>Vi har en kvalitetsfuld modtagelse af nye børn, unge og familier?</t>
  </si>
  <si>
    <t>Vi har en klar og god procedure for modtagelse af nye børn, unge og forældre</t>
  </si>
  <si>
    <t xml:space="preserve">Vi har infomaterialer om produktet, det at være ny i golf, kontaktinformationer m.m.som nye får udleveret </t>
  </si>
  <si>
    <t>Vi hjælper nye børn og unge ind i de eksisterende fællesskaber</t>
  </si>
  <si>
    <t>Vi hjælper nye forældre ind i golfsporten og klubmiljøet</t>
  </si>
  <si>
    <t>ud af 15 mulige</t>
  </si>
  <si>
    <t>Alle børn og unge er velkomne på alle områder/afdelinger i klubben (herunder også den store bane)</t>
  </si>
  <si>
    <t xml:space="preserve">Børne- og ungdomsafdelingen er synlig i klubben, f.eks på opslagstavlerne i klubhuset og med materialer på træningsbanen og banen </t>
  </si>
  <si>
    <t>Børn og unge bliver mødt med respekt af klubbens øvrige medlemmer</t>
  </si>
  <si>
    <t>Vi tager hånd om det, hvis børn og unge i klubben bliver mødt med negativitet eller belærende ytringer</t>
  </si>
  <si>
    <t>Vi laver aktiviteter på tværs af klubben</t>
  </si>
  <si>
    <t xml:space="preserve">Del 4: Frivillige
</t>
  </si>
  <si>
    <t>Vi har klart defineret hvilke opgaver vi ønsker skal varetages af frivillige og arbejder strategisk med at rekruttere frivillige</t>
  </si>
  <si>
    <t>Vi ved hvad vi kan tilbyde frivillige, og har I denne forbindelse indblik i, hvad der motiverer forskellige typer af frivillige</t>
  </si>
  <si>
    <t>Vi tilbyder relevante uddannelser/netværk til frivillige (og ansatte)</t>
  </si>
  <si>
    <t>Vi forsøger at skabe sammenhold og netværk blandt vores frivillige</t>
  </si>
  <si>
    <t>Vi inkluderer de frivillige i udviklingen af børne- og ungdomsområdet</t>
  </si>
  <si>
    <t>Vi  holder regelmæssige møder/arrangementer for at opbygge fællesskab blandt frivillige</t>
  </si>
  <si>
    <t>Det er helt klart, hvordan interesserede kan blive frivillige i børne- og ungdomsafdelingen</t>
  </si>
  <si>
    <t>ud af 35 mulige</t>
  </si>
  <si>
    <t xml:space="preserve">Del 5: Evaluering og udvikling
</t>
  </si>
  <si>
    <t>Vi inddrager børn og unge, så de har indflydelse på det miljø og fællesskab, de er en del af. De høres årligt ift. at udvikle produktet efter deres ønsker.</t>
  </si>
  <si>
    <t>Vi følger op på vores mål/processmål</t>
  </si>
  <si>
    <t>Vi evaluerer særlige/nye initiativer</t>
  </si>
  <si>
    <t>Vi justerer løbende/årligt vores strategi og aktiviteter til, på baggrund af input og erfaringer</t>
  </si>
  <si>
    <t>Del 1: Det motiverende træningsmiljø</t>
  </si>
  <si>
    <t>Vi har en ansvarlig træner for hvert hold</t>
  </si>
  <si>
    <t>Vi anerkender og bakker op om alle børn og unges motivation for deltagelse. Uanset om de er der for at hygge sig, få venner eller blive bedre</t>
  </si>
  <si>
    <t>Vi behandler piger og drenge forskelligt, men ligeværdigt i alle forhold</t>
  </si>
  <si>
    <t>Vi er bevidste om at alle målgrupper og alderstrin er forskellige og formidler og instruerer på en alderspassende og forståelig måde</t>
  </si>
  <si>
    <t>Del 2: Trænerrollen</t>
  </si>
  <si>
    <t>Del 4: Træneruddannelser</t>
  </si>
  <si>
    <t>Vi tilbyder alle som vil hjælpe til med træningen at tage en træneruddannelse, der passer til målgruppen de træner</t>
  </si>
  <si>
    <t>Vi tager os tiden til at byde nye børn og unge velkomne og sikrer at alle introduceres til fællesskabet på en behagelig og tryg måde</t>
  </si>
  <si>
    <t>Vi udviser respekt og prioriterer godt kammeratskab og sammenhold for alle uanset køn, alder eller niveau</t>
  </si>
  <si>
    <t>Vi hylder fejl som en del af læringsprocessen og anerkender og roser børnene for at tage chancer og forsøge nyt</t>
  </si>
  <si>
    <t>Vi evaluerer, tilpasser og udvikler løbende træningsmiljøet med input fra trænere, frivillige, børn og forældre</t>
  </si>
  <si>
    <t>Vores organisering og rammer omkring træningen giver gode forudsætninger for at skabe god træning og et godt miljø</t>
  </si>
  <si>
    <t>Vi er opmærksom på at kommunikationen om og under træning er afgørende for at vores miljø fungerer</t>
  </si>
  <si>
    <t>Vores trænere er bevidste om, at de er spillernes primære ansigt i klubben og sørger derfor for god kommunikation omkring træning men også turneringsmuligheder, sociale aktiviteter m.m.</t>
  </si>
  <si>
    <t>Vores trænere på alle niveauer (professionelle såvel som frivillige) er passionerede og prioirterer træningen af børn og unge</t>
  </si>
  <si>
    <t xml:space="preserve">Del 1: Fremme overgangen fra træning til spil.
</t>
  </si>
  <si>
    <t>Spilbaserede øvelser er en fast del af den træning, der foregår på træningsområde</t>
  </si>
  <si>
    <t>Vi har fast ugentlig træning/spil på banen (som juniorerne er en del af, i samme omfang som træning på træningsbanen)</t>
  </si>
  <si>
    <t>Vi arbejder af og til med at opsætte øvelser direkte på banen</t>
  </si>
  <si>
    <t>Vi bruger forskellige spil og koncepter til at skabe en naturlig overgang mellem træning og spil</t>
  </si>
  <si>
    <t>Vi har reserveret faste starttider på den store bane, til børn og unge, så vi sikrer adgang og tiden til, at også nye, får en god oplevelse på banen</t>
  </si>
  <si>
    <t>Vi har implementeret korte teesteder på vores primære bane, der flugter med principperne i DGU’s koncept “vejen til stor bane”</t>
  </si>
  <si>
    <t>Sjov, relationer og udforskning af golfspillet vejer højere end fokus på regler og et vist spillemæssigt niveau</t>
  </si>
  <si>
    <t>Vi bruger DGU’s koncept “Vejen til stor bane” både til spil, træning og turnering</t>
  </si>
  <si>
    <t>Vi inkluderer alle spillere i vores klubstyrede arrangementer på den store bane (også børn der endnu ikke har fået tildelt national spilleret)</t>
  </si>
  <si>
    <t>Vi har fokus på at flytte børn og unge succesfuldt til spilleret på den store bane gennem spil og læring i børnehøjde</t>
  </si>
  <si>
    <t xml:space="preserve">Vejen til spilleret på den store bane er klar for alle børn og unge der starter til golf hos os </t>
  </si>
  <si>
    <t>Vejen til spilleret på den store bane sker gennem spil og læring i børnehøjde og tilpasset det enkelte barn</t>
  </si>
  <si>
    <t>Vi bruger DGU's anbefalinger vedr. spil på stor bane</t>
  </si>
  <si>
    <t>Vi bruger procedurer og materialer lavet til børn og unge i vores regelundervisning og undervisningen foregår primært på banen</t>
  </si>
  <si>
    <t>Vi har opsat mål omkring hvor mange og hvor hurtigt vi gerne vil have børnene igennem vores forløb og evaluere på om vi opnår vores mål</t>
  </si>
  <si>
    <t xml:space="preserve">Del 2: Turneringer er en fast del af det at spille golf hos os
</t>
  </si>
  <si>
    <t>Vi har en procedure for at hjælpe alle børn og unge ud til turneringer</t>
  </si>
  <si>
    <t>Vi har implementeret DGU’s turneringsstruktur i vores produkt til alle børn og unge, således at det at spille turneringer er en integreret del af det at gå til golf</t>
  </si>
  <si>
    <t>Vi følger PGA og DGU’s anbefalinger til turneringer og omfang for forskellige målgrupper</t>
  </si>
  <si>
    <t>Vi laver klubudflugter til udvalgte turneringer</t>
  </si>
  <si>
    <t>Vi laver i kørselsplaner eller sikre på anden måde, at vores børn og unge kan komme ud til turneringerne</t>
  </si>
  <si>
    <t>Vi udleverer en årskalender med turneringer til alle børn og unge</t>
  </si>
  <si>
    <t>Vi har en procedure for at oplære forældre i at tilmelde og deltage i turneringer</t>
  </si>
  <si>
    <t>ud af 30 mulige</t>
  </si>
  <si>
    <t>Deltagelse i turneringer uden for klubben er en reel del af vores produkt til børn og unge</t>
  </si>
  <si>
    <t>Vi har en klar politik omkring turneringsfees og den er kendt af spillere og forældre</t>
  </si>
  <si>
    <t>Alle børn og unges turneringer prioriteres lige højt uanset alder og niveau</t>
  </si>
  <si>
    <t>Alle børn og unge, der starter til golf hos os, får tilbudt og opfordres til at komme ud og spille turnering med det samme</t>
  </si>
  <si>
    <t>Snak om turneringer er en naturlig del af vores miljø. Vi taler om hvilke turneringer man kan spille og hvilke oplevelser man har haft til turneringerne f.eks. til træning eller sociale arrangementer</t>
  </si>
  <si>
    <t>Vi tilbyder forskellige spilformer og formater til vores klubturneringer, så vi sikrer at der er noget for alle</t>
  </si>
  <si>
    <t>Vores børn og unge er en del af de samlende klubturneringer. F.eks. afholder vi en klubmesterskabsversion til de yngste børn og unge</t>
  </si>
  <si>
    <t>Del 1: Vi sikrer gode aktiviteter der supplerer trænings- og turneringsproduktet</t>
  </si>
  <si>
    <t xml:space="preserve">Vi skaber højdepunktsoplevelser for alle børn og unge, med forskellige arrangementer </t>
  </si>
  <si>
    <t>Vi har forskellige aktiviteter der supplere vores træninger og turneringer, bl.a. camps, udflugter, højtidsarrangementer m.m.</t>
  </si>
  <si>
    <t>Vores aktiviteter er inkluderende, vi har bl.a. aktiviteter der går på tværs af træningshold og klubben</t>
  </si>
  <si>
    <t>Vi søger for at have aktiviteter året rundt</t>
  </si>
  <si>
    <t>Del 2: Rekruttering af børn og unge</t>
  </si>
  <si>
    <t>Vi er bevidste om kontinuerligt at være åbne ift. at nye børn og unge starter til golf hos os</t>
  </si>
  <si>
    <t>Vi følger DGU’s anbefalinger til rekruttering af børn og unge</t>
  </si>
  <si>
    <t>Vi har et budget til rekruttering af børn og unge</t>
  </si>
  <si>
    <t>Vi følger op på vores rekruteringsaktiviteter. Børn, unge og deres forældre får altid materiale med hjem omkring hvordan man kan starte til golf og hvilket produkt vi kan tilbyde</t>
  </si>
  <si>
    <t>Vi er synlige i lokalområdet og gør opmærksom på os selv, både fysisk og online</t>
  </si>
  <si>
    <t>Vi har gratis prøvetræninger for at lade potentielle medlemmer opleve klubben før de melder sig ind</t>
  </si>
  <si>
    <t>Vi afholder minimum én rekrutteringsaktivtet rettet mod børn- og unge hvert år</t>
  </si>
  <si>
    <t>Vi er med i familiedage-konceptet</t>
  </si>
  <si>
    <t>Vi har tænkt børn, unge og familier ind i Golfens dag, så besøgende ved hvilke muligheder de har hos os</t>
  </si>
  <si>
    <t>Del 1: Intern kommunikation</t>
  </si>
  <si>
    <t>Vi laver en årlig kommunikationsplan der beskriver både hvornår og hvordan informationen bliver delt</t>
  </si>
  <si>
    <t>Kommunikationsplanen tilpasses jævnligt efter specifikke behov og ressourcer</t>
  </si>
  <si>
    <t>Vi er opmærksomme på, at kommunikere aktivt i forbindelse med alle vores aktiviteter, gerne før, under og efter alle aktiviteter</t>
  </si>
  <si>
    <t>Vi evaluérer kommunikationsindsatsen for at identificere områder, der kan forbedres</t>
  </si>
  <si>
    <t>Vi har en god intern kommunikation på børne- og ungdomsområdet</t>
  </si>
  <si>
    <t>Vi mødes løbende gennem hele året i vores børne- og ungdomsudvalg</t>
  </si>
  <si>
    <t>Frivillige og ansatte i børne- og ungdomsudvalg, trænere, sekretariat har løbende kommunikation om området</t>
  </si>
  <si>
    <t>Børne- og ungdomsafdelingen har god kommunikation med restaurant, greenkeepere om andre interessenter i klubben, for at sikre det gode miljø for børn og unge</t>
  </si>
  <si>
    <t xml:space="preserve">Del 2: Ekstern kommunikation </t>
  </si>
  <si>
    <t>Vi har opdaterede opslag og informationstavler i klubben</t>
  </si>
  <si>
    <t>Vi har opdateret og brugervenlig information på klubbens hjemmeside</t>
  </si>
  <si>
    <t>Vores sekretariat kender indgående til vores børne- og ungdomsafdelingen, så de som klubbens ansigt udadtil kan vejlede gæster og nye på en inkluderende og imødekommende måde</t>
  </si>
  <si>
    <t>Vores børne- og ungdomsafdeling optræder regelmæssigt på klubbens generelle informationskanaler, f.eks. nyhedsbreve, nyheder på hjemmesiden m.m.</t>
  </si>
  <si>
    <t>Vores børn, unge og forældre kan se sig selv i vores materialer og vi bruger billeder af børn og unge i vores materialer, der bakker op om de værdier vi står for</t>
  </si>
  <si>
    <t>Vi har en aktiv platform til daglig kommunikation</t>
  </si>
  <si>
    <t>Vi har styr på medlemmernes/forældrenes kontaktoplyninger så vi kan kommunikere direkte med dem</t>
  </si>
  <si>
    <t>Vi afholder årligt møde så vi mødes fysisk og medlemmerne og forældrene bliver godt informeret, om årets træningshold, turneringsplan, klubtøj, aktiviteter m.m.</t>
  </si>
  <si>
    <t>Vi laver og uddeler en årlig kalender til medlemmer, med information om træning, turnering, aktiviteter, kommunation m.m.</t>
  </si>
  <si>
    <t xml:space="preserve">Del 3: Markedsførring </t>
  </si>
  <si>
    <t>Vores hjemmeside er opdateret og vi er aktive på de sociale medier</t>
  </si>
  <si>
    <t>Potentielle børn, unge og forældre kan finde information om vores produkt og det at starte til golf direkte på vores forside på hjemmesiden eller som minimum med maks ét meget intuitivt klik</t>
  </si>
  <si>
    <t>Vi kommunikerer bredt om åbne aktiviteter i klubben, hvor man kan komme og prøve golf</t>
  </si>
  <si>
    <t>Vi fremhæver værdierne og de lifeskills man får ved at gå til golf hos os, for både børn og unge og deres forældre</t>
  </si>
  <si>
    <t>Rekruttering</t>
  </si>
  <si>
    <t>Vi gennemfører målrettede rekrutteringskampagner, der fremhæver fordelene ved at deltage i børne- og ungdomsaktiviteter i golfklubben</t>
  </si>
  <si>
    <t>Vi reklamerer aktivt, f.eks. ved at bruger digitale annoncer, flyers og brochurer for at nå ud til potentielle medlemmer og forældre</t>
  </si>
  <si>
    <t>Vi udlevér materiale til nye der er til prøvetræning som de kan tage med hjem omkring hvordan man kan starte til golf og hvilket produkt vi kan tilbyde</t>
  </si>
  <si>
    <t>Vi er aktive i relevante lokale facebookgrupper</t>
  </si>
  <si>
    <t>Vi deltager aktivit i vores distrikt</t>
  </si>
  <si>
    <t>Vi sætter en ære i at være til stede og bidrage aktivt idet vi stræber efter at være en førende klub på området og bidrage positivt til udviklingen af golfsporten for børn og unge i vores distrikt</t>
  </si>
  <si>
    <t>Vi bruger uddannelserne i distriktsregi til vores frivillige og opfordrer dem til at danne netværk med de andre deltagere</t>
  </si>
  <si>
    <t>Vi deltager i PGA og DGU's Landseminar om børn og unge, med minimum én repræsentant fra klubben og også gerne vores træner</t>
  </si>
  <si>
    <t>Vores frivillige er gode til at danne netværk med andre frivillige ift. at udvikle kompetencer, erfaringsudveksle eller udvikle initiativer i fællesskab</t>
  </si>
  <si>
    <t>Vi holder os opdateret på det nyeste fra DGU gennem online netværket Juniorudvikling - DGU (Facebookgruppe) og er deltager i de forskellige netværk og seminarer på børne- og ungdomsområdet</t>
  </si>
  <si>
    <t>Vi overvejer løbende om vi har områder der kunne blive endnu bedre, ved at samarbejde med andre klubber</t>
  </si>
  <si>
    <t>Vi har enkeltstående aktiviteter vi laver I samarbejde med andre klubber? f.eks. en sommerlejr, en turnering, et træningstema</t>
  </si>
  <si>
    <t>Vi har identificéret potentielle samarbejdspartnere blandt nærliggende golfklubber med børne- og ungdomsafdelinger</t>
  </si>
  <si>
    <t>Vi har etableret regelmæssige møder eller arbejdsgrupper med repræsentanter fra andre klubber for at udveksle idéer og bedst practices.</t>
  </si>
  <si>
    <t>Vægtning</t>
  </si>
  <si>
    <t>sekvens</t>
  </si>
  <si>
    <t>Kategori</t>
  </si>
  <si>
    <t>Vægtet score</t>
  </si>
  <si>
    <t>Prioriteret score</t>
  </si>
  <si>
    <t>Sheet liste</t>
  </si>
  <si>
    <t>Netværk_og_distrikter</t>
  </si>
  <si>
    <t>Netværk, samarbejde og vidensdeling</t>
  </si>
  <si>
    <t>Vi deltager i distriktets turneringer</t>
  </si>
  <si>
    <t>Vi sørger for, at alle børn, unge og forældre får information om aktiviteterne</t>
  </si>
  <si>
    <t>Vi har træningstilbud til alle børn og unge hele året</t>
  </si>
  <si>
    <t>Vi har en klar rød tråd med beskrivelse af indhold og progression fra børnehold til de ældste ungdomshold</t>
  </si>
  <si>
    <t>Vi hilser på alle børn og unge, kender alle ved navn og lader ingen stå alene.</t>
  </si>
  <si>
    <t>Vi søger for at træningen indeholde sociale elementer der er med til at skabe fællesskab og relationer</t>
  </si>
  <si>
    <t>Vi involverer forældrene og inviterer dem ind i miljøet. De er eks. med til træning og hjælper med de sociale aktiviteter</t>
  </si>
  <si>
    <t>Vores trænere holder sig opdateret på ny viden omkring børn og unges behov</t>
  </si>
  <si>
    <t>Vi kommunikerer på ugentlig basis, gerne både før, under og efter træning</t>
  </si>
  <si>
    <t>Vi har en kommunikationsansvarlig for alle træningshold</t>
  </si>
  <si>
    <t>Vi tager personligt fat i de spillere som ikke er aktive eller ikke kommer til træning</t>
  </si>
  <si>
    <t>Vores trænere planlægger træningsøvelser og aktiviteter, så de er sjove, varierende, udfordrende og lærerige</t>
  </si>
  <si>
    <t>Vores trænere giver ros og konstruktiv feedback til alle på holdet og følger op på engagement og træningsindsats</t>
  </si>
  <si>
    <t>Vores trænere anerkender andet en golfmæssige færdigheder. Jeg roser eks. deres gode humør, omsorg for andre eller samarbejde med andre på holdet</t>
  </si>
  <si>
    <t>Vores trænere viser oprigtig interesse og spørger ind til børnenes oplevelser. Både til og udenfor træningen</t>
  </si>
  <si>
    <t>Spillerne får valgmuligheder, f.eks. kan de vælge mellem forskellige træningsøvelser med samme formål</t>
  </si>
  <si>
    <t>Vores trænere stiller spørgsmål som lægger op til refleksion. F.eks. om der er nogle der kan huske, hvad de lavede sidste gang? Hvilke færdigheder der trænes i denne øvelse, eller hvad de bedst kan lide at træne</t>
  </si>
  <si>
    <t>Vores trænere skaber en træning med variation og progression som ikke kun udfordrer teknisk men også spillemæssigt, fysisk, mentalt og personligt</t>
  </si>
  <si>
    <t>Vores trænere anerkender når de unge gør deres bedste og sørger for at alle får succesoplevelser til hver træning</t>
  </si>
  <si>
    <t>Vores trænere skaber positive og passende udfordringer og hjælper med at sætte mål for udvikling for den enkelte spiller</t>
  </si>
  <si>
    <t>Vores trænere evaluerer træningen og tilpasser og udvikler derefter. Minimum en gang om måneden</t>
  </si>
  <si>
    <t>Vi har sat os ind i PGA og DGUs træneruddannelser</t>
  </si>
  <si>
    <t>Alle trænere, professionelle såvel som frivillige, har gennemført "Trænerløftet"</t>
  </si>
  <si>
    <t>De trænere vi sender på uddannelse bruges i den daglige træning i klubben</t>
  </si>
  <si>
    <t>Vi tilbyder klubbens trænere at efteruddanne sig og afsætter midler hertil</t>
  </si>
  <si>
    <t>Vi har viden om og arbejder ud fra børn og unges behov og ønsker</t>
  </si>
  <si>
    <t>Vores trænere sørger for at de unge oplever medbestemmelse</t>
  </si>
  <si>
    <t>Vores trænere sørger for at de unge oplever udvikling</t>
  </si>
  <si>
    <t>Vi har fokus på at opkvalificere vores frivillige og professionelle trænere gennem uddannelse</t>
  </si>
  <si>
    <t>Vores trænere lytter, undersøger og er nysgerrig på, hvad spillerne synes er sjovt, og hvad de gerne vil have mere af, så de kan skabe endnu mere mening i træningen</t>
  </si>
  <si>
    <t>Vores trænere har evnen til at formidle information og instruktioner på en alderspassende og forståelig måde</t>
  </si>
  <si>
    <t>Del 3: Årsplan</t>
  </si>
  <si>
    <t>Vi har en årsplan for alle hold hele året</t>
  </si>
  <si>
    <t>Vores trænere har en årsplan for alle hold hele året rundt med klare og definerede mål for træningen</t>
  </si>
  <si>
    <t>Vores trænere prioritere og sikre at man kommer igennem de planlagte elementer og i hvilken rækkefølge elementerne skal indgå</t>
  </si>
  <si>
    <t>Årsplanen tager højde for individuelle behov og færdigheder og skal kunne tilpasses efter disse</t>
  </si>
  <si>
    <t>Årsplanen omfatter valg af turneringer, pauser og peak-perioder og tager højde for målgruppe og relevans</t>
  </si>
  <si>
    <t>Her scorer I lavest og kan med fordel starte med at arbejde mere med disse to emner:</t>
  </si>
  <si>
    <t xml:space="preserve">Disse to emner kan I med fordel kigge på efter de to ovenstående emner: </t>
  </si>
  <si>
    <t>Her scorer I bedst og kan med fordel vente med at kigge på disse:</t>
  </si>
  <si>
    <t xml:space="preserve">Jo lavere tal jo dårligere er man = 1*1 = 1 </t>
  </si>
  <si>
    <t>Nedenfor finder I et scorekort med overvejelser ift. hvert fokusområde i børne- og ungearbejdet. Disse skal anses som et dialogværktøj, hvor I kan identificere de områder, som I er gode til, og hvilke områder, som I kunne arbejde mere med. Der er ikke tale om facitlister, med det ideelle produkt til børn og unge, da vi ikke mener, der kun er et ideelt produkt, der passer til alle golfklubber. Til gengæld tror vi, at refleksioner og bevidsthed om, hvilken vej, man vil udvikle sig, er vigtig ift. at skabe det rette produkt hos lige netop jer.</t>
  </si>
  <si>
    <t>Nedenfor ser I resultatet af det scorekort, I lige har udfyldt. De 6 overordnet fokusområder er rangeret i forhold til hinanden, så de to første er dem, I har scoret lavest i, og her vurderer I, det der har største udviklingspotentiale. De to grønne fokusområder er der, hvor I vurderer, at I klarer det bedst. Resultatet tager højde for jeres prioriteringer.
Klik på ”gå til siden” ud for det fokusområde, I vil arbejde mere i dybden med. Her vil hvert fokusområde blive foldet yderlige ud, og blive mere konkret.
Arbejdet med børn og unge i jeres klub er en dynamisk proces, hvor der løbende sker ændringer. Både nogen I er herre over, og andre I ikke er, derfor er dette skema også dynamisk. Vi opfordrer til, at I mindst en gang om året udfylder scorekortet, så I ved, hvilke områder I skal have fokus på.</t>
  </si>
  <si>
    <t>Spil fylder 40% af træningen for alle børn og unge</t>
  </si>
  <si>
    <t>Alle børn og unge kommer ud på den store bane med det samme, på en måde der er sjov og fyldt med succesoplevelser</t>
  </si>
  <si>
    <t>Vi har fokus på at flytte børn og unge succesfuldt til spilleret på stor bane gennem spil og læring i børnehøjde</t>
  </si>
  <si>
    <t>Vi anvender og har implementeret et setup, der som minimum følger PGA og DGUs anbefalinger vedrørende rammer for organisering og træningsindhold</t>
  </si>
  <si>
    <t>Vi skaber løbende gennem året højdepunktsoplevelser for alle børn og unge, med forskellige arrangementer (camps, sociale events, klubturneringer osv.)</t>
  </si>
  <si>
    <t>Vi er 1 voksen/ung pr. 6 børn til hver træning</t>
  </si>
  <si>
    <t>Vi har et gennemarbejdet og attraktivt produkt til alle målgrupper (f.eks. Nye og øvede børn og unge: Børn 5-9 år, 9-13 år, 13-16 år og 16 til 25 år)</t>
  </si>
  <si>
    <t>I nedenstående scorekort skal I score udsagnene ud fra, hvor gode I synes, at I er til netop det udsagn I klubbens børne-og ungdomsafdeling, netop nu. I kolonnen ”score” skriver I et tal fra 1-5, hvor 1 er dårligst og 5 er bedst. 
I kolonnen ”prioriter området” har vi forud prioriteret de forskellige udsagn på en skala fra 1-5, hvor 1 er dårligst og 5 er bedst. Er I uenige i prioriteringen er i velkommen til at rette i den. Det er vigtigt, at der står et tal fra 1-5 i begge kolonner ud for hvert udsagn, ellers bliver udregningen ikke korrekt.
De lysegrønne felter indikerer igennem hele dokumentet steder, hvor I kan skrive en scorer. Når I er færdige med at score alle udsagn på denne side, så skal I nederst går ind på siden ”scorekort – resultater” for at se resultaterne.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</si>
</sst>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0"/>
      <color rgb="FF000000"/>
      <name val="Arial"/>
      <scheme val="minor"/>
    </font>
    <font>
      <b/>
      <sz val="10"/>
      <color theme="1"/>
      <name val="Arial"/>
      <family val="2"/>
      <scheme val="minor"/>
    </font>
    <font>
      <sz val="10"/>
      <color theme="1"/>
      <name val="Arial"/>
      <family val="2"/>
      <scheme val="minor"/>
    </font>
    <font>
      <sz val="10"/>
      <color theme="1"/>
      <name val="Arial"/>
      <family val="2"/>
      <scheme val="minor"/>
    </font>
    <font>
      <b/>
      <sz val="13"/>
      <color rgb="FF1F1F1F"/>
      <name val="&quot;Google Sans&quot;"/>
    </font>
    <font>
      <b/>
      <sz val="10"/>
      <color theme="1"/>
      <name val="Arial"/>
      <family val="2"/>
      <scheme val="minor"/>
    </font>
    <font>
      <sz val="10"/>
      <color rgb="FF000000"/>
      <name val="Arial"/>
      <family val="2"/>
    </font>
    <font>
      <sz val="10"/>
      <color theme="1"/>
      <name val="Arial"/>
      <family val="2"/>
    </font>
    <font>
      <b/>
      <sz val="11"/>
      <color rgb="FF000000"/>
      <name val="Arial"/>
      <family val="2"/>
    </font>
    <font>
      <sz val="10"/>
      <color rgb="FF000000"/>
      <name val="Arial"/>
      <family val="2"/>
      <scheme val="minor"/>
    </font>
    <font>
      <b/>
      <sz val="10"/>
      <color rgb="FF000000"/>
      <name val="Arial"/>
      <family val="2"/>
    </font>
    <font>
      <sz val="9"/>
      <color rgb="FF999999"/>
      <name val="Arial"/>
      <family val="2"/>
      <scheme val="minor"/>
    </font>
    <font>
      <b/>
      <sz val="10"/>
      <color rgb="FF000000"/>
      <name val="Arial"/>
      <family val="2"/>
      <scheme val="minor"/>
    </font>
    <font>
      <sz val="10"/>
      <color rgb="FF222222"/>
      <name val="Arial"/>
      <family val="2"/>
      <scheme val="minor"/>
    </font>
    <font>
      <sz val="11"/>
      <color rgb="FF000000"/>
      <name val="&quot;Times New Roman&quot;"/>
    </font>
    <font>
      <sz val="11"/>
      <color rgb="FF222222"/>
      <name val="&quot;Times New Roman&quot;"/>
    </font>
    <font>
      <b/>
      <sz val="12"/>
      <color rgb="FF000000"/>
      <name val="Arial"/>
      <family val="2"/>
    </font>
    <font>
      <sz val="10"/>
      <color rgb="FF222222"/>
      <name val="Arial"/>
      <family val="2"/>
    </font>
    <font>
      <u/>
      <sz val="10"/>
      <color theme="10"/>
      <name val="Arial"/>
      <family val="2"/>
      <scheme val="minor"/>
    </font>
    <font>
      <sz val="10"/>
      <color rgb="FF346243"/>
      <name val="Arial"/>
      <family val="2"/>
      <scheme val="minor"/>
    </font>
    <font>
      <b/>
      <sz val="13"/>
      <color theme="0"/>
      <name val="&quot;Google Sans&quot;"/>
    </font>
    <font>
      <b/>
      <sz val="13"/>
      <name val="&quot;Google Sans&quot;"/>
    </font>
    <font>
      <b/>
      <sz val="10"/>
      <color theme="0"/>
      <name val="Arial"/>
      <family val="2"/>
      <scheme val="minor"/>
    </font>
    <font>
      <sz val="10"/>
      <color theme="0"/>
      <name val="Arial"/>
      <family val="2"/>
      <scheme val="minor"/>
    </font>
    <font>
      <b/>
      <sz val="10"/>
      <name val="Arial"/>
      <family val="2"/>
      <scheme val="minor"/>
    </font>
    <font>
      <sz val="10"/>
      <name val="Arial"/>
      <family val="2"/>
      <scheme val="minor"/>
    </font>
    <font>
      <b/>
      <sz val="15"/>
      <color theme="0"/>
      <name val="&quot;Google Sans&quot;"/>
    </font>
    <font>
      <b/>
      <sz val="10"/>
      <color theme="0"/>
      <name val="Arial"/>
      <family val="2"/>
    </font>
    <font>
      <b/>
      <sz val="13"/>
      <color theme="1"/>
      <name val="&quot;Google Sans&quot;"/>
    </font>
    <font>
      <i/>
      <sz val="10"/>
      <color theme="1"/>
      <name val="Arial"/>
      <family val="2"/>
    </font>
    <font>
      <sz val="10"/>
      <name val="Arial"/>
      <family val="2"/>
    </font>
    <font>
      <sz val="15"/>
      <color theme="0"/>
      <name val="Arial"/>
      <family val="2"/>
      <scheme val="minor"/>
    </font>
    <font>
      <b/>
      <sz val="15"/>
      <color theme="0"/>
      <name val="Arial"/>
      <family val="2"/>
      <scheme val="minor"/>
    </font>
    <font>
      <b/>
      <sz val="11"/>
      <name val="Arial"/>
      <family val="2"/>
    </font>
    <font>
      <b/>
      <sz val="12"/>
      <name val="Arial"/>
      <family val="2"/>
    </font>
    <font>
      <i/>
      <sz val="10"/>
      <name val="Arial"/>
      <family val="2"/>
    </font>
    <font>
      <b/>
      <sz val="11"/>
      <color theme="0"/>
      <name val="Arial"/>
      <family val="2"/>
    </font>
    <font>
      <b/>
      <sz val="13"/>
      <color rgb="FF1F1F1F"/>
      <name val="Google Sans"/>
    </font>
    <font>
      <b/>
      <sz val="13"/>
      <color rgb="FF000000"/>
      <name val="Arial"/>
      <family val="2"/>
      <scheme val="minor"/>
    </font>
    <font>
      <sz val="11"/>
      <color rgb="FF000000"/>
      <name val="Arial"/>
      <family val="2"/>
      <scheme val="minor"/>
    </font>
    <font>
      <sz val="11"/>
      <name val="Arial"/>
      <family val="2"/>
      <scheme val="minor"/>
    </font>
  </fonts>
  <fills count="13">
    <fill>
      <patternFill patternType="none"/>
    </fill>
    <fill>
      <patternFill patternType="gray125"/>
    </fill>
    <fill>
      <patternFill patternType="solid">
        <fgColor theme="6" tint="0.79998168889431442"/>
        <bgColor indexed="64"/>
      </patternFill>
    </fill>
    <fill>
      <patternFill patternType="solid">
        <fgColor rgb="FF346243"/>
        <bgColor rgb="FFCCCCCC"/>
      </patternFill>
    </fill>
    <fill>
      <patternFill patternType="solid">
        <fgColor rgb="FF94A38F"/>
        <bgColor rgb="FFEFEFEF"/>
      </patternFill>
    </fill>
    <fill>
      <patternFill patternType="solid">
        <fgColor rgb="FF94A38F"/>
        <bgColor indexed="64"/>
      </patternFill>
    </fill>
    <fill>
      <patternFill patternType="solid">
        <fgColor rgb="FFB3B83A"/>
        <bgColor indexed="64"/>
      </patternFill>
    </fill>
    <fill>
      <patternFill patternType="solid">
        <fgColor rgb="FF346243"/>
        <bgColor indexed="64"/>
      </patternFill>
    </fill>
    <fill>
      <patternFill patternType="solid">
        <fgColor rgb="FFBA3135"/>
        <bgColor indexed="64"/>
      </patternFill>
    </fill>
    <fill>
      <patternFill patternType="solid">
        <fgColor rgb="FF94A38F"/>
        <bgColor rgb="FFCCCCCC"/>
      </patternFill>
    </fill>
    <fill>
      <patternFill patternType="solid">
        <fgColor rgb="FF346243"/>
        <bgColor rgb="FFFFFFFF"/>
      </patternFill>
    </fill>
    <fill>
      <patternFill patternType="solid">
        <fgColor rgb="FFFFC000"/>
        <bgColor indexed="64"/>
      </patternFill>
    </fill>
    <fill>
      <patternFill patternType="solid">
        <fgColor rgb="FFEBECEC"/>
        <bgColor indexed="64"/>
      </patternFill>
    </fill>
  </fills>
  <borders count="10">
    <border>
      <left/>
      <right/>
      <top/>
      <bottom/>
      <diagonal/>
    </border>
    <border>
      <left style="thin">
        <color rgb="FFEBECEC"/>
      </left>
      <right style="thin">
        <color rgb="FFEBECEC"/>
      </right>
      <top style="thin">
        <color rgb="FFEBECEC"/>
      </top>
      <bottom style="thin">
        <color rgb="FFEBECEC"/>
      </bottom>
      <diagonal/>
    </border>
    <border>
      <left style="medium">
        <color rgb="FF346243"/>
      </left>
      <right/>
      <top style="medium">
        <color rgb="FF346243"/>
      </top>
      <bottom style="medium">
        <color rgb="FF346243"/>
      </bottom>
      <diagonal/>
    </border>
    <border>
      <left/>
      <right style="medium">
        <color rgb="FF346243"/>
      </right>
      <top style="medium">
        <color rgb="FF346243"/>
      </top>
      <bottom style="medium">
        <color rgb="FF346243"/>
      </bottom>
      <diagonal/>
    </border>
    <border>
      <left style="medium">
        <color rgb="FF346243"/>
      </left>
      <right/>
      <top style="medium">
        <color rgb="FF346243"/>
      </top>
      <bottom/>
      <diagonal/>
    </border>
    <border>
      <left/>
      <right/>
      <top style="medium">
        <color rgb="FF346243"/>
      </top>
      <bottom/>
      <diagonal/>
    </border>
    <border>
      <left/>
      <right style="medium">
        <color rgb="FF346243"/>
      </right>
      <top style="medium">
        <color rgb="FF346243"/>
      </top>
      <bottom/>
      <diagonal/>
    </border>
    <border>
      <left style="medium">
        <color rgb="FF346243"/>
      </left>
      <right/>
      <top/>
      <bottom style="medium">
        <color rgb="FF346243"/>
      </bottom>
      <diagonal/>
    </border>
    <border>
      <left/>
      <right/>
      <top/>
      <bottom style="medium">
        <color rgb="FF346243"/>
      </bottom>
      <diagonal/>
    </border>
    <border>
      <left/>
      <right style="medium">
        <color rgb="FF346243"/>
      </right>
      <top/>
      <bottom style="medium">
        <color rgb="FF346243"/>
      </bottom>
      <diagonal/>
    </border>
  </borders>
  <cellStyleXfs count="2">
    <xf numFmtId="0" fontId="0" fillId="0" borderId="0"/>
    <xf numFmtId="0" fontId="18" fillId="0" borderId="0" applyNumberFormat="0" applyFill="0" applyBorder="0" applyAlignment="0" applyProtection="0"/>
  </cellStyleXfs>
  <cellXfs count="148">
    <xf numFmtId="0" fontId="0" fillId="0" borderId="0" xfId="0"/>
    <xf numFmtId="0" fontId="0" fillId="0" borderId="0" xfId="0" applyAlignment="1">
      <alignment wrapText="1"/>
    </xf>
    <xf numFmtId="0" fontId="1" fillId="0" borderId="0" xfId="0" applyFont="1"/>
    <xf numFmtId="0" fontId="2" fillId="0" borderId="0" xfId="0" applyFont="1" applyAlignment="1">
      <alignment wrapText="1"/>
    </xf>
    <xf numFmtId="0" fontId="3" fillId="0" borderId="0" xfId="0" applyFont="1" applyAlignment="1">
      <alignment horizontal="center"/>
    </xf>
    <xf numFmtId="0" fontId="1" fillId="0" borderId="0" xfId="0" applyFont="1" applyAlignment="1">
      <alignment horizontal="center"/>
    </xf>
    <xf numFmtId="0" fontId="5" fillId="0" borderId="0" xfId="0" applyFont="1" applyAlignment="1">
      <alignment horizontal="center" wrapText="1"/>
    </xf>
    <xf numFmtId="0" fontId="6" fillId="0" borderId="0" xfId="0" applyFont="1" applyAlignment="1">
      <alignment vertical="center" wrapText="1"/>
    </xf>
    <xf numFmtId="0" fontId="6" fillId="0" borderId="0" xfId="0" applyFont="1" applyAlignment="1">
      <alignment horizontal="left" vertical="center" wrapText="1"/>
    </xf>
    <xf numFmtId="0" fontId="9" fillId="0" borderId="0" xfId="0" applyFont="1" applyAlignment="1">
      <alignment horizontal="left"/>
    </xf>
    <xf numFmtId="0" fontId="6" fillId="0" borderId="0" xfId="0" applyFont="1" applyAlignment="1">
      <alignment vertical="center"/>
    </xf>
    <xf numFmtId="0" fontId="6" fillId="0" borderId="0" xfId="0" applyFont="1"/>
    <xf numFmtId="0" fontId="0" fillId="0" borderId="0" xfId="0" applyAlignment="1">
      <alignment horizontal="left" wrapText="1"/>
    </xf>
    <xf numFmtId="0" fontId="10" fillId="0" borderId="0" xfId="0" applyFont="1" applyAlignment="1">
      <alignment vertical="center" wrapText="1"/>
    </xf>
    <xf numFmtId="0" fontId="6" fillId="0" borderId="0" xfId="0" applyFont="1" applyAlignment="1">
      <alignment wrapText="1"/>
    </xf>
    <xf numFmtId="0" fontId="2" fillId="0" borderId="0" xfId="0" applyFont="1" applyAlignment="1">
      <alignment horizontal="left" wrapText="1"/>
    </xf>
    <xf numFmtId="0" fontId="3" fillId="0" borderId="0" xfId="0" applyFont="1"/>
    <xf numFmtId="0" fontId="8" fillId="0" borderId="0" xfId="0" applyFont="1" applyAlignment="1">
      <alignment vertical="center" wrapText="1"/>
    </xf>
    <xf numFmtId="0" fontId="12" fillId="0" borderId="0" xfId="0" applyFont="1" applyAlignment="1">
      <alignment horizontal="right" wrapText="1"/>
    </xf>
    <xf numFmtId="0" fontId="8" fillId="0" borderId="0" xfId="0" applyFont="1" applyAlignment="1">
      <alignment horizontal="center" vertical="center" wrapText="1"/>
    </xf>
    <xf numFmtId="0" fontId="5" fillId="0" borderId="0" xfId="0" applyFont="1" applyAlignment="1">
      <alignment horizontal="right" wrapText="1"/>
    </xf>
    <xf numFmtId="0" fontId="3" fillId="0" borderId="0" xfId="0" applyFont="1" applyAlignment="1">
      <alignment horizontal="left" wrapText="1"/>
    </xf>
    <xf numFmtId="0" fontId="3" fillId="0" borderId="0" xfId="0" applyFont="1" applyAlignment="1">
      <alignment wrapText="1"/>
    </xf>
    <xf numFmtId="0" fontId="1" fillId="0" borderId="0" xfId="0" applyFont="1" applyAlignment="1">
      <alignment horizontal="center" vertical="center"/>
    </xf>
    <xf numFmtId="0" fontId="9" fillId="0" borderId="0" xfId="0" applyFont="1"/>
    <xf numFmtId="0" fontId="16" fillId="0" borderId="0" xfId="0" applyFont="1" applyAlignment="1">
      <alignment horizontal="center" vertical="center" wrapText="1"/>
    </xf>
    <xf numFmtId="0" fontId="1" fillId="0" borderId="0" xfId="0" applyFont="1" applyAlignment="1">
      <alignment horizontal="right"/>
    </xf>
    <xf numFmtId="0" fontId="3" fillId="0" borderId="0" xfId="0" applyFont="1" applyAlignment="1">
      <alignment horizontal="center" vertical="center"/>
    </xf>
    <xf numFmtId="0" fontId="3" fillId="0" borderId="0" xfId="0" applyFont="1" applyAlignment="1">
      <alignment horizontal="left"/>
    </xf>
    <xf numFmtId="0" fontId="3" fillId="0" borderId="0" xfId="0" applyFont="1" applyAlignment="1">
      <alignment horizontal="center" wrapText="1"/>
    </xf>
    <xf numFmtId="0" fontId="0" fillId="0" borderId="0" xfId="0" applyProtection="1">
      <protection hidden="1"/>
    </xf>
    <xf numFmtId="0" fontId="0" fillId="2" borderId="0" xfId="0" applyFill="1"/>
    <xf numFmtId="0" fontId="18" fillId="0" borderId="0" xfId="1" applyProtection="1"/>
    <xf numFmtId="0" fontId="18" fillId="0" borderId="0" xfId="1"/>
    <xf numFmtId="0" fontId="19" fillId="3" borderId="0" xfId="0" applyFont="1" applyFill="1" applyAlignment="1">
      <alignment horizontal="center" wrapText="1"/>
    </xf>
    <xf numFmtId="0" fontId="19" fillId="3" borderId="0" xfId="0" applyFont="1" applyFill="1" applyAlignment="1">
      <alignment horizontal="center"/>
    </xf>
    <xf numFmtId="0" fontId="20" fillId="3" borderId="0" xfId="0" applyFont="1" applyFill="1"/>
    <xf numFmtId="0" fontId="8" fillId="4" borderId="0" xfId="0" applyFont="1" applyFill="1" applyAlignment="1">
      <alignment horizontal="center" vertical="center" wrapText="1"/>
    </xf>
    <xf numFmtId="0" fontId="5" fillId="4" borderId="0" xfId="0" applyFont="1" applyFill="1" applyAlignment="1">
      <alignment horizontal="right" wrapText="1"/>
    </xf>
    <xf numFmtId="0" fontId="3" fillId="4" borderId="0" xfId="0" applyFont="1" applyFill="1" applyAlignment="1">
      <alignment horizontal="center"/>
    </xf>
    <xf numFmtId="0" fontId="1" fillId="5" borderId="0" xfId="0" applyFont="1" applyFill="1" applyAlignment="1">
      <alignment horizontal="center"/>
    </xf>
    <xf numFmtId="0" fontId="23" fillId="7" borderId="0" xfId="0" applyFont="1" applyFill="1"/>
    <xf numFmtId="0" fontId="0" fillId="0" borderId="0" xfId="0" applyAlignment="1">
      <alignment horizontal="center"/>
    </xf>
    <xf numFmtId="0" fontId="23" fillId="0" borderId="0" xfId="0" applyFont="1" applyAlignment="1">
      <alignment horizontal="center" wrapText="1"/>
    </xf>
    <xf numFmtId="0" fontId="2" fillId="7" borderId="0" xfId="0" applyFont="1" applyFill="1" applyAlignment="1">
      <alignment wrapText="1"/>
    </xf>
    <xf numFmtId="0" fontId="0" fillId="7" borderId="0" xfId="0" applyFill="1"/>
    <xf numFmtId="0" fontId="2" fillId="3" borderId="0" xfId="0" applyFont="1" applyFill="1" applyAlignment="1">
      <alignment horizontal="center" wrapText="1"/>
    </xf>
    <xf numFmtId="0" fontId="3" fillId="3" borderId="0" xfId="0" applyFont="1" applyFill="1" applyAlignment="1">
      <alignment horizontal="center"/>
    </xf>
    <xf numFmtId="0" fontId="26" fillId="7" borderId="0" xfId="0" applyFont="1" applyFill="1"/>
    <xf numFmtId="0" fontId="11" fillId="0" borderId="0" xfId="0" applyFont="1" applyAlignment="1">
      <alignment horizontal="left"/>
    </xf>
    <xf numFmtId="0" fontId="3" fillId="9" borderId="0" xfId="0" applyFont="1" applyFill="1" applyAlignment="1">
      <alignment horizontal="center"/>
    </xf>
    <xf numFmtId="0" fontId="28" fillId="9" borderId="0" xfId="0" applyFont="1" applyFill="1"/>
    <xf numFmtId="0" fontId="2" fillId="9" borderId="0" xfId="0" applyFont="1" applyFill="1" applyAlignment="1">
      <alignment horizontal="center" wrapText="1"/>
    </xf>
    <xf numFmtId="0" fontId="2" fillId="9" borderId="0" xfId="0" applyFont="1" applyFill="1" applyAlignment="1">
      <alignment horizontal="center"/>
    </xf>
    <xf numFmtId="0" fontId="4" fillId="9" borderId="0" xfId="0" applyFont="1" applyFill="1"/>
    <xf numFmtId="0" fontId="8" fillId="4" borderId="0" xfId="0" applyFont="1" applyFill="1" applyAlignment="1">
      <alignment vertical="center" wrapText="1"/>
    </xf>
    <xf numFmtId="0" fontId="12" fillId="4" borderId="0" xfId="0" applyFont="1" applyFill="1" applyAlignment="1">
      <alignment horizontal="right" wrapText="1"/>
    </xf>
    <xf numFmtId="0" fontId="25" fillId="0" borderId="0" xfId="0" applyFont="1" applyAlignment="1">
      <alignment wrapText="1"/>
    </xf>
    <xf numFmtId="0" fontId="30" fillId="0" borderId="0" xfId="0" applyFont="1" applyAlignment="1">
      <alignment wrapText="1"/>
    </xf>
    <xf numFmtId="0" fontId="25" fillId="0" borderId="0" xfId="0" applyFont="1" applyAlignment="1">
      <alignment horizontal="left" wrapText="1"/>
    </xf>
    <xf numFmtId="0" fontId="1" fillId="7" borderId="0" xfId="0" applyFont="1" applyFill="1"/>
    <xf numFmtId="0" fontId="31" fillId="7" borderId="0" xfId="0" applyFont="1" applyFill="1"/>
    <xf numFmtId="0" fontId="32" fillId="10" borderId="0" xfId="0" applyFont="1" applyFill="1"/>
    <xf numFmtId="0" fontId="32" fillId="7" borderId="0" xfId="0" applyFont="1" applyFill="1"/>
    <xf numFmtId="0" fontId="3" fillId="9" borderId="0" xfId="0" applyFont="1" applyFill="1" applyAlignment="1">
      <alignment horizontal="center" vertical="center"/>
    </xf>
    <xf numFmtId="0" fontId="3" fillId="3" borderId="0" xfId="0" applyFont="1" applyFill="1" applyAlignment="1">
      <alignment horizontal="center" vertical="center"/>
    </xf>
    <xf numFmtId="0" fontId="3" fillId="4" borderId="0" xfId="0" applyFont="1" applyFill="1" applyAlignment="1">
      <alignment horizontal="center" vertical="center"/>
    </xf>
    <xf numFmtId="0" fontId="0" fillId="7" borderId="0" xfId="0" applyFill="1" applyAlignment="1">
      <alignment horizontal="center"/>
    </xf>
    <xf numFmtId="0" fontId="17" fillId="0" borderId="0" xfId="0" applyFont="1"/>
    <xf numFmtId="0" fontId="30" fillId="0" borderId="0" xfId="0" applyFont="1"/>
    <xf numFmtId="0" fontId="25" fillId="0" borderId="0" xfId="0" applyFont="1"/>
    <xf numFmtId="0" fontId="30" fillId="0" borderId="0" xfId="0" applyFont="1" applyAlignment="1">
      <alignment vertical="center" wrapText="1"/>
    </xf>
    <xf numFmtId="0" fontId="34" fillId="0" borderId="0" xfId="0" applyFont="1" applyAlignment="1">
      <alignment horizontal="center" vertical="center" wrapText="1"/>
    </xf>
    <xf numFmtId="0" fontId="24" fillId="0" borderId="0" xfId="0" applyFont="1" applyAlignment="1">
      <alignment horizontal="right"/>
    </xf>
    <xf numFmtId="0" fontId="30" fillId="0" borderId="0" xfId="0" applyFont="1" applyAlignment="1">
      <alignment vertical="center"/>
    </xf>
    <xf numFmtId="0" fontId="23" fillId="7" borderId="0" xfId="0" applyFont="1" applyFill="1" applyAlignment="1">
      <alignment horizontal="center"/>
    </xf>
    <xf numFmtId="0" fontId="33" fillId="4" borderId="0" xfId="0" applyFont="1" applyFill="1" applyAlignment="1">
      <alignment vertical="center" wrapText="1"/>
    </xf>
    <xf numFmtId="0" fontId="24" fillId="4" borderId="0" xfId="0" applyFont="1" applyFill="1" applyAlignment="1">
      <alignment horizontal="right" wrapText="1"/>
    </xf>
    <xf numFmtId="0" fontId="21" fillId="9" borderId="0" xfId="0" applyFont="1" applyFill="1"/>
    <xf numFmtId="0" fontId="25" fillId="9" borderId="0" xfId="0" applyFont="1" applyFill="1" applyAlignment="1">
      <alignment horizontal="center"/>
    </xf>
    <xf numFmtId="0" fontId="9" fillId="0" borderId="0" xfId="0" applyFont="1" applyAlignment="1">
      <alignment wrapText="1"/>
    </xf>
    <xf numFmtId="0" fontId="11" fillId="0" borderId="0" xfId="0" applyFont="1" applyAlignment="1">
      <alignment wrapText="1"/>
    </xf>
    <xf numFmtId="0" fontId="9" fillId="5" borderId="0" xfId="0" applyFont="1" applyFill="1" applyAlignment="1">
      <alignment vertical="center" wrapText="1"/>
    </xf>
    <xf numFmtId="0" fontId="12" fillId="5" borderId="0" xfId="0" applyFont="1" applyFill="1" applyAlignment="1">
      <alignment horizontal="right" wrapText="1"/>
    </xf>
    <xf numFmtId="0" fontId="9" fillId="0" borderId="0" xfId="0" applyFont="1" applyAlignment="1">
      <alignment vertical="center" wrapText="1"/>
    </xf>
    <xf numFmtId="0" fontId="37" fillId="5" borderId="0" xfId="0" applyFont="1" applyFill="1" applyAlignment="1">
      <alignment wrapText="1"/>
    </xf>
    <xf numFmtId="0" fontId="9" fillId="5" borderId="0" xfId="0" applyFont="1" applyFill="1" applyAlignment="1">
      <alignment wrapText="1"/>
    </xf>
    <xf numFmtId="0" fontId="37" fillId="5" borderId="0" xfId="0" applyFont="1" applyFill="1" applyAlignment="1">
      <alignment vertical="center"/>
    </xf>
    <xf numFmtId="0" fontId="4" fillId="3" borderId="0" xfId="0" applyFont="1" applyFill="1"/>
    <xf numFmtId="0" fontId="13" fillId="0" borderId="0" xfId="0" applyFont="1" applyAlignment="1">
      <alignment wrapText="1"/>
    </xf>
    <xf numFmtId="0" fontId="1" fillId="5" borderId="0" xfId="0" applyFont="1" applyFill="1" applyAlignment="1">
      <alignment horizontal="center" wrapText="1"/>
    </xf>
    <xf numFmtId="0" fontId="23" fillId="0" borderId="0" xfId="0" applyFont="1" applyAlignment="1">
      <alignment vertical="center" wrapText="1"/>
    </xf>
    <xf numFmtId="0" fontId="23" fillId="0" borderId="0" xfId="0" applyFont="1" applyAlignment="1">
      <alignment horizontal="center" vertical="center" wrapText="1"/>
    </xf>
    <xf numFmtId="0" fontId="38" fillId="0" borderId="0" xfId="0" applyFont="1"/>
    <xf numFmtId="0" fontId="39" fillId="8" borderId="0" xfId="0" applyFont="1" applyFill="1"/>
    <xf numFmtId="0" fontId="39" fillId="11" borderId="0" xfId="0" applyFont="1" applyFill="1"/>
    <xf numFmtId="0" fontId="39" fillId="7" borderId="0" xfId="0" applyFont="1" applyFill="1"/>
    <xf numFmtId="0" fontId="22" fillId="0" borderId="0" xfId="0" applyFont="1" applyAlignment="1">
      <alignment vertical="center" wrapText="1"/>
    </xf>
    <xf numFmtId="0" fontId="1" fillId="5" borderId="0" xfId="0" applyFont="1" applyFill="1" applyAlignment="1">
      <alignment horizontal="left"/>
    </xf>
    <xf numFmtId="0" fontId="5" fillId="5" borderId="0" xfId="0" applyFont="1" applyFill="1" applyAlignment="1">
      <alignment horizontal="left" wrapText="1"/>
    </xf>
    <xf numFmtId="0" fontId="3" fillId="6" borderId="1" xfId="0" applyFont="1" applyFill="1" applyBorder="1" applyAlignment="1" applyProtection="1">
      <alignment horizontal="center"/>
      <protection locked="0"/>
    </xf>
    <xf numFmtId="0" fontId="0" fillId="6" borderId="1" xfId="0" applyFill="1" applyBorder="1" applyAlignment="1" applyProtection="1">
      <alignment horizontal="center"/>
      <protection locked="0"/>
    </xf>
    <xf numFmtId="0" fontId="7" fillId="6" borderId="1" xfId="0" applyFont="1" applyFill="1" applyBorder="1" applyAlignment="1" applyProtection="1">
      <alignment horizontal="center"/>
      <protection locked="0"/>
    </xf>
    <xf numFmtId="0" fontId="25" fillId="12" borderId="2" xfId="0" applyFont="1" applyFill="1" applyBorder="1" applyAlignment="1">
      <alignment horizontal="center"/>
    </xf>
    <xf numFmtId="0" fontId="25" fillId="12" borderId="3" xfId="0" quotePrefix="1" applyFont="1" applyFill="1" applyBorder="1" applyAlignment="1">
      <alignment horizontal="center"/>
    </xf>
    <xf numFmtId="0" fontId="36" fillId="4" borderId="0" xfId="0" applyFont="1" applyFill="1" applyAlignment="1">
      <alignment vertical="center" wrapText="1"/>
    </xf>
    <xf numFmtId="0" fontId="31" fillId="7" borderId="0" xfId="0" applyFont="1" applyFill="1" applyAlignment="1">
      <alignment horizontal="center" vertical="center"/>
    </xf>
    <xf numFmtId="0" fontId="32" fillId="7" borderId="0" xfId="0" applyFont="1" applyFill="1" applyAlignment="1">
      <alignment horizontal="center" vertical="center"/>
    </xf>
    <xf numFmtId="0" fontId="2" fillId="9" borderId="0" xfId="0" applyFont="1" applyFill="1" applyAlignment="1">
      <alignment horizontal="center" vertical="center"/>
    </xf>
    <xf numFmtId="0" fontId="1" fillId="5" borderId="0" xfId="0" applyFont="1" applyFill="1" applyAlignment="1">
      <alignment horizontal="center" vertical="center"/>
    </xf>
    <xf numFmtId="0" fontId="9" fillId="5" borderId="0" xfId="0" applyFont="1" applyFill="1" applyAlignment="1">
      <alignment horizontal="center" vertical="center" wrapText="1"/>
    </xf>
    <xf numFmtId="0" fontId="9" fillId="0" borderId="0" xfId="0" applyFont="1" applyAlignment="1">
      <alignment horizontal="center" vertical="center" wrapText="1"/>
    </xf>
    <xf numFmtId="0" fontId="7" fillId="0" borderId="0" xfId="0" applyFont="1" applyAlignment="1">
      <alignment horizontal="center" vertical="center"/>
    </xf>
    <xf numFmtId="0" fontId="0" fillId="0" borderId="0" xfId="0" applyAlignment="1">
      <alignment horizontal="center" vertical="center"/>
    </xf>
    <xf numFmtId="0" fontId="14" fillId="0" borderId="0" xfId="0" applyFont="1"/>
    <xf numFmtId="0" fontId="1" fillId="0" borderId="0" xfId="0" applyFont="1" applyAlignment="1">
      <alignment horizontal="left" wrapText="1"/>
    </xf>
    <xf numFmtId="0" fontId="15" fillId="0" borderId="0" xfId="0" applyFont="1"/>
    <xf numFmtId="0" fontId="1" fillId="0" borderId="0" xfId="0" applyFont="1" applyAlignment="1">
      <alignment horizontal="left"/>
    </xf>
    <xf numFmtId="0" fontId="2" fillId="6" borderId="1" xfId="0" applyFont="1" applyFill="1" applyBorder="1" applyAlignment="1" applyProtection="1">
      <alignment horizontal="center"/>
      <protection locked="0"/>
    </xf>
    <xf numFmtId="0" fontId="3" fillId="6" borderId="1" xfId="0" applyFont="1"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0" fontId="2" fillId="6" borderId="1" xfId="0" applyFont="1" applyFill="1" applyBorder="1" applyAlignment="1" applyProtection="1">
      <alignment horizontal="center" vertical="center"/>
      <protection locked="0"/>
    </xf>
    <xf numFmtId="0" fontId="7" fillId="6" borderId="1" xfId="0" applyFont="1" applyFill="1" applyBorder="1" applyAlignment="1" applyProtection="1">
      <alignment horizontal="center" vertical="center"/>
      <protection locked="0"/>
    </xf>
    <xf numFmtId="0" fontId="9" fillId="6" borderId="1" xfId="0" applyFont="1" applyFill="1" applyBorder="1" applyAlignment="1" applyProtection="1">
      <alignment horizontal="center" vertical="center" wrapText="1"/>
      <protection locked="0"/>
    </xf>
    <xf numFmtId="0" fontId="2" fillId="0" borderId="0" xfId="0" applyFont="1" applyAlignment="1" applyProtection="1">
      <alignment horizontal="center"/>
      <protection locked="0"/>
    </xf>
    <xf numFmtId="0" fontId="0" fillId="0" borderId="0" xfId="0" applyAlignment="1" applyProtection="1">
      <alignment horizontal="center"/>
      <protection locked="0"/>
    </xf>
    <xf numFmtId="0" fontId="40" fillId="12" borderId="4" xfId="0" applyFont="1" applyFill="1" applyBorder="1" applyAlignment="1">
      <alignment horizontal="left" vertical="center" wrapText="1"/>
    </xf>
    <xf numFmtId="0" fontId="40" fillId="12" borderId="5" xfId="0" applyFont="1" applyFill="1" applyBorder="1" applyAlignment="1">
      <alignment horizontal="left" vertical="center" wrapText="1"/>
    </xf>
    <xf numFmtId="0" fontId="40" fillId="12" borderId="6" xfId="0" applyFont="1" applyFill="1" applyBorder="1" applyAlignment="1">
      <alignment horizontal="left" vertical="center" wrapText="1"/>
    </xf>
    <xf numFmtId="0" fontId="40" fillId="12" borderId="8" xfId="0" applyFont="1" applyFill="1" applyBorder="1" applyAlignment="1">
      <alignment horizontal="left" vertical="center" wrapText="1"/>
    </xf>
    <xf numFmtId="0" fontId="40" fillId="12" borderId="9" xfId="0" applyFont="1" applyFill="1" applyBorder="1" applyAlignment="1">
      <alignment horizontal="left" vertical="center" wrapText="1"/>
    </xf>
    <xf numFmtId="0" fontId="22" fillId="7" borderId="0" xfId="0" applyFont="1" applyFill="1" applyAlignment="1">
      <alignment vertical="center"/>
    </xf>
    <xf numFmtId="0" fontId="23" fillId="7" borderId="0" xfId="0" applyFont="1" applyFill="1"/>
    <xf numFmtId="0" fontId="40" fillId="12" borderId="2" xfId="0" applyFont="1" applyFill="1" applyBorder="1" applyAlignment="1">
      <alignment horizontal="left" vertical="center" wrapText="1"/>
    </xf>
    <xf numFmtId="0" fontId="40" fillId="12" borderId="3" xfId="0" applyFont="1" applyFill="1" applyBorder="1" applyAlignment="1">
      <alignment horizontal="left" vertical="center" wrapText="1"/>
    </xf>
    <xf numFmtId="0" fontId="27" fillId="7" borderId="0" xfId="0" applyFont="1" applyFill="1" applyAlignment="1">
      <alignment vertical="center" wrapText="1"/>
    </xf>
    <xf numFmtId="0" fontId="29" fillId="9" borderId="0" xfId="0" applyFont="1" applyFill="1" applyAlignment="1">
      <alignment vertical="center" wrapText="1"/>
    </xf>
    <xf numFmtId="0" fontId="2" fillId="5" borderId="0" xfId="0" applyFont="1" applyFill="1"/>
    <xf numFmtId="0" fontId="22" fillId="7" borderId="0" xfId="0" applyFont="1" applyFill="1" applyAlignment="1">
      <alignment vertical="center" wrapText="1"/>
    </xf>
    <xf numFmtId="0" fontId="22" fillId="7" borderId="0" xfId="0" applyFont="1" applyFill="1" applyAlignment="1">
      <alignment horizontal="center" vertical="center" wrapText="1"/>
    </xf>
    <xf numFmtId="0" fontId="22" fillId="7" borderId="0" xfId="0" applyFont="1" applyFill="1" applyAlignment="1">
      <alignment horizontal="left" vertical="center" wrapText="1"/>
    </xf>
    <xf numFmtId="0" fontId="22" fillId="7" borderId="0" xfId="0" applyFont="1" applyFill="1" applyAlignment="1">
      <alignment horizontal="left" wrapText="1"/>
    </xf>
    <xf numFmtId="0" fontId="36" fillId="7" borderId="0" xfId="0" applyFont="1" applyFill="1" applyAlignment="1">
      <alignment vertical="center" wrapText="1"/>
    </xf>
    <xf numFmtId="0" fontId="35" fillId="9" borderId="0" xfId="0" applyFont="1" applyFill="1" applyAlignment="1">
      <alignment vertical="center" wrapText="1"/>
    </xf>
    <xf numFmtId="0" fontId="25" fillId="5" borderId="0" xfId="0" applyFont="1" applyFill="1"/>
    <xf numFmtId="0" fontId="27" fillId="7" borderId="0" xfId="0" applyFont="1" applyFill="1" applyAlignment="1">
      <alignment horizontal="left" vertical="center" wrapText="1"/>
    </xf>
    <xf numFmtId="0" fontId="23" fillId="7" borderId="0" xfId="0" applyFont="1" applyFill="1" applyAlignment="1">
      <alignment vertical="center"/>
    </xf>
    <xf numFmtId="0" fontId="40" fillId="12" borderId="7" xfId="0" applyFont="1" applyFill="1" applyBorder="1" applyAlignment="1">
      <alignment horizontal="left" vertical="center" wrapText="1"/>
    </xf>
  </cellXfs>
  <cellStyles count="2">
    <cellStyle name="Link" xfId="1" builtinId="8"/>
    <cellStyle name="Normal" xfId="0" builtinId="0"/>
  </cellStyles>
  <dxfs count="0"/>
  <tableStyles count="0" defaultTableStyle="TableStyleMedium2" defaultPivotStyle="PivotStyleLight16"/>
  <colors>
    <mruColors>
      <color rgb="FF346243"/>
      <color rgb="FF94A38F"/>
      <color rgb="FFEBECEC"/>
      <color rgb="FF652C58"/>
      <color rgb="FFDF6127"/>
      <color rgb="FF3CA9D2"/>
      <color rgb="FFBA3135"/>
      <color rgb="FFB3B83A"/>
      <color rgb="FFB5B6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7527</xdr:colOff>
      <xdr:row>40</xdr:row>
      <xdr:rowOff>55246</xdr:rowOff>
    </xdr:from>
    <xdr:to>
      <xdr:col>3</xdr:col>
      <xdr:colOff>704613</xdr:colOff>
      <xdr:row>42</xdr:row>
      <xdr:rowOff>1906</xdr:rowOff>
    </xdr:to>
    <xdr:pic>
      <xdr:nvPicPr>
        <xdr:cNvPr id="5" name="Billede 4">
          <a:extLst>
            <a:ext uri="{FF2B5EF4-FFF2-40B4-BE49-F238E27FC236}">
              <a16:creationId xmlns:a16="http://schemas.microsoft.com/office/drawing/2014/main" id="{1D8C066E-4DFE-004E-7235-5EAFB7DB64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99152" y="8751571"/>
          <a:ext cx="1487661" cy="28955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M77"/>
  <sheetViews>
    <sheetView tabSelected="1" zoomScaleNormal="100" workbookViewId="0">
      <selection activeCell="P6" sqref="P6"/>
    </sheetView>
  </sheetViews>
  <sheetFormatPr defaultColWidth="12.6640625" defaultRowHeight="15.75" customHeight="1"/>
  <cols>
    <col min="1" max="1" width="20.33203125" customWidth="1"/>
    <col min="2" max="2" width="125.88671875" customWidth="1"/>
    <col min="3" max="3" width="11.44140625" customWidth="1"/>
    <col min="4" max="4" width="10.44140625" style="42" customWidth="1"/>
    <col min="5" max="5" width="8.6640625" hidden="1" customWidth="1"/>
    <col min="6" max="8" width="12.6640625" hidden="1" customWidth="1"/>
    <col min="9" max="9" width="17.6640625" hidden="1" customWidth="1"/>
    <col min="10" max="10" width="16.6640625" hidden="1" customWidth="1"/>
    <col min="11" max="11" width="13.109375" hidden="1" customWidth="1"/>
    <col min="12" max="13" width="16.6640625" hidden="1" customWidth="1"/>
  </cols>
  <sheetData>
    <row r="1" spans="1:13" ht="54" customHeight="1">
      <c r="A1" s="126" t="s">
        <v>240</v>
      </c>
      <c r="B1" s="127"/>
      <c r="C1" s="127"/>
      <c r="D1" s="128"/>
    </row>
    <row r="2" spans="1:13" ht="85.2" customHeight="1" thickBot="1">
      <c r="A2" s="147" t="s">
        <v>249</v>
      </c>
      <c r="B2" s="129"/>
      <c r="C2" s="129"/>
      <c r="D2" s="130"/>
    </row>
    <row r="3" spans="1:13" ht="13.8" thickBot="1">
      <c r="A3" s="97"/>
      <c r="B3" s="43"/>
      <c r="C3" s="43"/>
      <c r="D3" s="43"/>
    </row>
    <row r="4" spans="1:13" ht="13.8" thickBot="1">
      <c r="A4" s="2"/>
      <c r="B4" s="3"/>
      <c r="C4" s="103" t="s">
        <v>0</v>
      </c>
      <c r="D4" s="104" t="s">
        <v>0</v>
      </c>
    </row>
    <row r="5" spans="1:13" ht="22.5" customHeight="1">
      <c r="A5" s="36" t="s">
        <v>1</v>
      </c>
      <c r="B5" s="34"/>
      <c r="C5" s="35"/>
      <c r="D5" s="35"/>
      <c r="H5" s="24" t="s">
        <v>194</v>
      </c>
      <c r="I5" s="24" t="s">
        <v>192</v>
      </c>
      <c r="J5" s="24" t="s">
        <v>193</v>
      </c>
      <c r="K5" s="24" t="s">
        <v>195</v>
      </c>
    </row>
    <row r="6" spans="1:13" ht="26.4">
      <c r="A6" s="98" t="s">
        <v>2</v>
      </c>
      <c r="B6" s="99" t="s">
        <v>3</v>
      </c>
      <c r="C6" s="40" t="s">
        <v>4</v>
      </c>
      <c r="D6" s="90" t="s">
        <v>5</v>
      </c>
      <c r="E6" s="24"/>
      <c r="F6" s="24" t="s">
        <v>191</v>
      </c>
      <c r="G6">
        <f>1/28</f>
        <v>3.5714285714285712E-2</v>
      </c>
      <c r="H6">
        <f>F13</f>
        <v>0</v>
      </c>
      <c r="I6">
        <v>1</v>
      </c>
      <c r="J6" t="s">
        <v>6</v>
      </c>
      <c r="K6">
        <f>LARGE($H$6:$H$11,I6)</f>
        <v>0</v>
      </c>
      <c r="L6" t="str">
        <f>INDEX($J$6:$J$11,MATCH(K6,$H$6:$H$11,0))</f>
        <v>Fundamentet</v>
      </c>
      <c r="M6" t="str" cm="1">
        <f t="array" ref="M6">_xlfn.UNIQUE(L6:L11)</f>
        <v>Fundamentet</v>
      </c>
    </row>
    <row r="7" spans="1:13" ht="13.2">
      <c r="A7" s="131" t="s">
        <v>6</v>
      </c>
      <c r="B7" s="7" t="s">
        <v>7</v>
      </c>
      <c r="C7" s="100"/>
      <c r="D7" s="101">
        <v>4</v>
      </c>
      <c r="E7" s="30" cm="1">
        <f t="array" ref="E7">_xlfn.IFS(D7=1,5,D7=2,4,D7=3,3,D7=4,2,D7=5,1)</f>
        <v>2</v>
      </c>
      <c r="F7">
        <f t="shared" ref="F7:F12" si="0">C7*E7*$G$6</f>
        <v>0</v>
      </c>
      <c r="H7">
        <f>F20</f>
        <v>0</v>
      </c>
      <c r="I7">
        <v>2</v>
      </c>
      <c r="J7" t="s">
        <v>13</v>
      </c>
      <c r="K7">
        <f t="shared" ref="K7:K11" si="1">LARGE($H$6:$H$11,I7)</f>
        <v>0</v>
      </c>
      <c r="L7" t="str">
        <f t="shared" ref="L7:L11" si="2">INDEX($J$6:$J$11,MATCH(K7,$H$6:$H$11,0))</f>
        <v>Fundamentet</v>
      </c>
    </row>
    <row r="8" spans="1:13" ht="15" customHeight="1">
      <c r="A8" s="132"/>
      <c r="B8" s="7" t="s">
        <v>248</v>
      </c>
      <c r="C8" s="100"/>
      <c r="D8" s="101">
        <v>5</v>
      </c>
      <c r="E8" s="30" cm="1">
        <f t="array" ref="E8">_xlfn.IFS(D8=1,5,D8=2,4,D8=3,3,D8=4,2,D8=5,1)</f>
        <v>1</v>
      </c>
      <c r="F8">
        <f t="shared" si="0"/>
        <v>0</v>
      </c>
      <c r="H8">
        <f>F26</f>
        <v>0</v>
      </c>
      <c r="I8">
        <v>3</v>
      </c>
      <c r="J8" t="s">
        <v>20</v>
      </c>
      <c r="K8">
        <f t="shared" si="1"/>
        <v>0</v>
      </c>
      <c r="L8" t="str">
        <f t="shared" si="2"/>
        <v>Fundamentet</v>
      </c>
    </row>
    <row r="9" spans="1:13" ht="13.2">
      <c r="A9" s="132"/>
      <c r="B9" s="7" t="s">
        <v>9</v>
      </c>
      <c r="C9" s="100"/>
      <c r="D9" s="101">
        <v>5</v>
      </c>
      <c r="E9" s="30" cm="1">
        <f t="array" ref="E9">_xlfn.IFS(D9=1,5,D9=2,4,D9=3,3,D9=4,2,D9=5,1)</f>
        <v>1</v>
      </c>
      <c r="F9">
        <f t="shared" si="0"/>
        <v>0</v>
      </c>
      <c r="H9">
        <f>F30</f>
        <v>0</v>
      </c>
      <c r="I9">
        <v>4</v>
      </c>
      <c r="J9" t="s">
        <v>25</v>
      </c>
      <c r="K9">
        <f t="shared" si="1"/>
        <v>0</v>
      </c>
      <c r="L9" t="str">
        <f t="shared" si="2"/>
        <v>Fundamentet</v>
      </c>
    </row>
    <row r="10" spans="1:13" ht="13.2">
      <c r="A10" s="132"/>
      <c r="B10" s="7" t="s">
        <v>10</v>
      </c>
      <c r="C10" s="100"/>
      <c r="D10" s="101">
        <v>3</v>
      </c>
      <c r="E10" s="30" cm="1">
        <f t="array" ref="E10">_xlfn.IFS(D10=1,5,D10=2,4,D10=3,3,D10=4,2,D10=5,1)</f>
        <v>3</v>
      </c>
      <c r="F10">
        <f t="shared" si="0"/>
        <v>0</v>
      </c>
      <c r="H10">
        <f>F36</f>
        <v>0</v>
      </c>
      <c r="I10">
        <v>5</v>
      </c>
      <c r="J10" t="s">
        <v>28</v>
      </c>
      <c r="K10">
        <f t="shared" si="1"/>
        <v>0</v>
      </c>
      <c r="L10" t="str">
        <f t="shared" si="2"/>
        <v>Fundamentet</v>
      </c>
    </row>
    <row r="11" spans="1:13" ht="13.2">
      <c r="A11" s="132"/>
      <c r="B11" s="7" t="s">
        <v>11</v>
      </c>
      <c r="C11" s="100"/>
      <c r="D11" s="101">
        <v>4</v>
      </c>
      <c r="E11" s="30" cm="1">
        <f t="array" ref="E11">_xlfn.IFS(D11=1,5,D11=2,4,D11=3,3,D11=4,2,D11=5,1)</f>
        <v>2</v>
      </c>
      <c r="F11">
        <f t="shared" si="0"/>
        <v>0</v>
      </c>
      <c r="H11">
        <f>F40</f>
        <v>0</v>
      </c>
      <c r="I11">
        <v>6</v>
      </c>
      <c r="J11" s="24" t="s">
        <v>197</v>
      </c>
      <c r="K11">
        <f t="shared" si="1"/>
        <v>0</v>
      </c>
      <c r="L11" t="str">
        <f t="shared" si="2"/>
        <v>Fundamentet</v>
      </c>
    </row>
    <row r="12" spans="1:13" ht="13.2">
      <c r="A12" s="132"/>
      <c r="B12" s="7" t="s">
        <v>12</v>
      </c>
      <c r="C12" s="102"/>
      <c r="D12" s="101">
        <v>4</v>
      </c>
      <c r="E12" s="30" cm="1">
        <f t="array" ref="E12">_xlfn.IFS(D12=1,5,D12=2,4,D12=3,3,D12=4,2,D12=5,1)</f>
        <v>2</v>
      </c>
      <c r="F12">
        <f t="shared" si="0"/>
        <v>0</v>
      </c>
    </row>
    <row r="13" spans="1:13" ht="13.8">
      <c r="A13" s="37"/>
      <c r="B13" s="38"/>
      <c r="C13" s="39"/>
      <c r="D13" s="39"/>
      <c r="E13" s="30"/>
      <c r="F13" s="31">
        <f>SUM(F7:F12)</f>
        <v>0</v>
      </c>
    </row>
    <row r="14" spans="1:13" ht="13.8" customHeight="1">
      <c r="A14" s="131" t="s">
        <v>13</v>
      </c>
      <c r="B14" s="8" t="s">
        <v>245</v>
      </c>
      <c r="C14" s="100"/>
      <c r="D14" s="101">
        <v>5</v>
      </c>
      <c r="E14" s="30" cm="1">
        <f t="array" ref="E14">_xlfn.IFS(D14=1,5,D14=2,4,D14=3,3,D14=4,2,D14=5,1)</f>
        <v>1</v>
      </c>
      <c r="F14">
        <f>E14*C14*$G$6</f>
        <v>0</v>
      </c>
      <c r="K14">
        <f>SMALL($H$6:$H$11,I6)</f>
        <v>0</v>
      </c>
      <c r="L14" t="str">
        <f>INDEX($J$6:$J$11,MATCH(K14,$H$6:$H$11,0))</f>
        <v>Fundamentet</v>
      </c>
      <c r="M14" t="str" cm="1">
        <f t="array" ref="M14">_xlfn.UNIQUE(L14:L19)</f>
        <v>Fundamentet</v>
      </c>
    </row>
    <row r="15" spans="1:13" ht="13.2">
      <c r="A15" s="132"/>
      <c r="B15" s="8" t="s">
        <v>15</v>
      </c>
      <c r="C15" s="100"/>
      <c r="D15" s="101">
        <v>5</v>
      </c>
      <c r="E15" s="30" cm="1">
        <f t="array" ref="E15">_xlfn.IFS(D15=1,5,D15=2,4,D15=3,3,D15=4,2,D15=5,1)</f>
        <v>1</v>
      </c>
      <c r="F15">
        <f t="shared" ref="F15:F19" si="3">E15*C15*$G$6</f>
        <v>0</v>
      </c>
      <c r="K15">
        <f t="shared" ref="K15:K19" si="4">SMALL($H$6:$H$11,I7)</f>
        <v>0</v>
      </c>
      <c r="L15" t="str">
        <f t="shared" ref="L15:L19" si="5">INDEX($J$6:$J$11,MATCH(K15,$H$6:$H$11,0))</f>
        <v>Fundamentet</v>
      </c>
    </row>
    <row r="16" spans="1:13" ht="15.45" customHeight="1">
      <c r="A16" s="132"/>
      <c r="B16" s="8" t="s">
        <v>16</v>
      </c>
      <c r="C16" s="100"/>
      <c r="D16" s="101">
        <v>4</v>
      </c>
      <c r="E16" s="30" cm="1">
        <f t="array" ref="E16">_xlfn.IFS(D16=1,5,D16=2,4,D16=3,3,D16=4,2,D16=5,1)</f>
        <v>2</v>
      </c>
      <c r="F16">
        <f t="shared" si="3"/>
        <v>0</v>
      </c>
      <c r="K16">
        <f t="shared" si="4"/>
        <v>0</v>
      </c>
      <c r="L16" t="str">
        <f t="shared" si="5"/>
        <v>Fundamentet</v>
      </c>
    </row>
    <row r="17" spans="1:12" ht="13.2">
      <c r="A17" s="132"/>
      <c r="B17" s="8" t="s">
        <v>17</v>
      </c>
      <c r="C17" s="100"/>
      <c r="D17" s="101">
        <v>4</v>
      </c>
      <c r="E17" s="30" cm="1">
        <f t="array" ref="E17">_xlfn.IFS(D17=1,5,D17=2,4,D17=3,3,D17=4,2,D17=5,1)</f>
        <v>2</v>
      </c>
      <c r="F17">
        <f t="shared" si="3"/>
        <v>0</v>
      </c>
      <c r="K17">
        <f t="shared" si="4"/>
        <v>0</v>
      </c>
      <c r="L17" t="str">
        <f t="shared" si="5"/>
        <v>Fundamentet</v>
      </c>
    </row>
    <row r="18" spans="1:12" ht="13.2">
      <c r="A18" s="132"/>
      <c r="B18" s="8" t="s">
        <v>18</v>
      </c>
      <c r="C18" s="100"/>
      <c r="D18" s="101">
        <v>5</v>
      </c>
      <c r="E18" s="30" cm="1">
        <f t="array" ref="E18">_xlfn.IFS(D18=1,5,D18=2,4,D18=3,3,D18=4,2,D18=5,1)</f>
        <v>1</v>
      </c>
      <c r="F18">
        <f t="shared" si="3"/>
        <v>0</v>
      </c>
      <c r="K18">
        <f t="shared" si="4"/>
        <v>0</v>
      </c>
      <c r="L18" t="str">
        <f t="shared" si="5"/>
        <v>Fundamentet</v>
      </c>
    </row>
    <row r="19" spans="1:12" ht="13.2">
      <c r="A19" s="132"/>
      <c r="B19" s="9" t="s">
        <v>19</v>
      </c>
      <c r="C19" s="102"/>
      <c r="D19" s="101">
        <v>4</v>
      </c>
      <c r="E19" s="30" cm="1">
        <f t="array" ref="E19">_xlfn.IFS(D19=1,5,D19=2,4,D19=3,3,D19=4,2,D19=5,1)</f>
        <v>2</v>
      </c>
      <c r="F19">
        <f t="shared" si="3"/>
        <v>0</v>
      </c>
      <c r="K19">
        <f t="shared" si="4"/>
        <v>0</v>
      </c>
      <c r="L19" t="str">
        <f t="shared" si="5"/>
        <v>Fundamentet</v>
      </c>
    </row>
    <row r="20" spans="1:12" ht="13.8">
      <c r="A20" s="37"/>
      <c r="B20" s="38"/>
      <c r="C20" s="39"/>
      <c r="D20" s="39"/>
      <c r="E20" s="30"/>
      <c r="F20" s="31">
        <f>SUM(F14:F19)</f>
        <v>0</v>
      </c>
    </row>
    <row r="21" spans="1:12" ht="13.2">
      <c r="A21" s="131" t="s">
        <v>20</v>
      </c>
      <c r="B21" s="10" t="s">
        <v>242</v>
      </c>
      <c r="C21" s="102"/>
      <c r="D21" s="101">
        <v>5</v>
      </c>
      <c r="E21" s="30" cm="1">
        <f t="array" ref="E21">_xlfn.IFS(D21=1,5,D21=2,4,D21=3,3,D21=4,2,D21=5,1)</f>
        <v>1</v>
      </c>
      <c r="F21">
        <f>C21*E21*(6/5)*$G$6</f>
        <v>0</v>
      </c>
    </row>
    <row r="22" spans="1:12" ht="13.2">
      <c r="A22" s="132"/>
      <c r="B22" s="10" t="s">
        <v>243</v>
      </c>
      <c r="C22" s="100"/>
      <c r="D22" s="101">
        <v>4</v>
      </c>
      <c r="E22" s="30" cm="1">
        <f t="array" ref="E22">_xlfn.IFS(D22=1,5,D22=2,4,D22=3,3,D22=4,2,D22=5,1)</f>
        <v>2</v>
      </c>
      <c r="F22">
        <f t="shared" ref="F22:F25" si="6">C22*E22*(6/5)*$G$6</f>
        <v>0</v>
      </c>
    </row>
    <row r="23" spans="1:12" ht="13.2">
      <c r="A23" s="132"/>
      <c r="B23" s="7" t="s">
        <v>244</v>
      </c>
      <c r="C23" s="100"/>
      <c r="D23" s="101">
        <v>5</v>
      </c>
      <c r="E23" s="30" cm="1">
        <f t="array" ref="E23">_xlfn.IFS(D23=1,5,D23=2,4,D23=3,3,D23=4,2,D23=5,1)</f>
        <v>1</v>
      </c>
      <c r="F23">
        <f t="shared" si="6"/>
        <v>0</v>
      </c>
    </row>
    <row r="24" spans="1:12" ht="13.2">
      <c r="A24" s="132"/>
      <c r="B24" s="7" t="s">
        <v>23</v>
      </c>
      <c r="C24" s="102"/>
      <c r="D24" s="101">
        <v>4</v>
      </c>
      <c r="E24" s="30" cm="1">
        <f t="array" ref="E24">_xlfn.IFS(D24=1,5,D24=2,4,D24=3,3,D24=4,2,D24=5,1)</f>
        <v>2</v>
      </c>
      <c r="F24">
        <f t="shared" si="6"/>
        <v>0</v>
      </c>
    </row>
    <row r="25" spans="1:12" ht="16.8" customHeight="1">
      <c r="A25" s="132"/>
      <c r="B25" s="7" t="s">
        <v>24</v>
      </c>
      <c r="C25" s="100"/>
      <c r="D25" s="101">
        <v>3</v>
      </c>
      <c r="E25" s="30" cm="1">
        <f t="array" ref="E25">_xlfn.IFS(D25=1,5,D25=2,4,D25=3,3,D25=4,2,D25=5,1)</f>
        <v>3</v>
      </c>
      <c r="F25">
        <f t="shared" si="6"/>
        <v>0</v>
      </c>
    </row>
    <row r="26" spans="1:12" ht="13.8">
      <c r="A26" s="37"/>
      <c r="B26" s="38"/>
      <c r="C26" s="39"/>
      <c r="D26" s="39"/>
      <c r="E26" s="30"/>
      <c r="F26" s="31">
        <f>SUM(F21:F25)</f>
        <v>0</v>
      </c>
      <c r="I26" s="24" t="s">
        <v>196</v>
      </c>
    </row>
    <row r="27" spans="1:12" ht="15" customHeight="1">
      <c r="A27" s="131" t="s">
        <v>25</v>
      </c>
      <c r="B27" s="7" t="s">
        <v>246</v>
      </c>
      <c r="C27" s="100"/>
      <c r="D27" s="101">
        <v>4</v>
      </c>
      <c r="E27" s="30" cm="1">
        <f t="array" ref="E27">_xlfn.IFS(D27=1,5,D27=2,4,D27=3,3,D27=4,2,D27=5,1)</f>
        <v>2</v>
      </c>
      <c r="F27">
        <f>C27*E27*$G$6*2</f>
        <v>0</v>
      </c>
      <c r="I27" t="s">
        <v>6</v>
      </c>
      <c r="J27" s="32" t="str">
        <f>HYPERLINK(_xlfn.CONCAT("#",I27,"!A1"),"Gå til siden")</f>
        <v>Gå til siden</v>
      </c>
    </row>
    <row r="28" spans="1:12" ht="13.2">
      <c r="A28" s="132"/>
      <c r="B28" s="8" t="s">
        <v>26</v>
      </c>
      <c r="C28" s="100"/>
      <c r="D28" s="101">
        <v>4</v>
      </c>
      <c r="E28" s="30" cm="1">
        <f t="array" ref="E28">_xlfn.IFS(D28=1,5,D28=2,4,D28=3,3,D28=4,2,D28=5,1)</f>
        <v>2</v>
      </c>
      <c r="F28">
        <f t="shared" ref="F28:F29" si="7">C28*E28*$G$6*2</f>
        <v>0</v>
      </c>
      <c r="I28" t="s">
        <v>13</v>
      </c>
      <c r="J28" s="32" t="str">
        <f t="shared" ref="J28:J31" si="8">HYPERLINK(_xlfn.CONCAT("#",I28,"!A1"),"Gå til siden")</f>
        <v>Gå til siden</v>
      </c>
    </row>
    <row r="29" spans="1:12" ht="13.2">
      <c r="A29" s="132"/>
      <c r="B29" s="8" t="s">
        <v>27</v>
      </c>
      <c r="C29" s="100"/>
      <c r="D29" s="101">
        <v>3</v>
      </c>
      <c r="E29" s="30" cm="1">
        <f t="array" ref="E29">_xlfn.IFS(D29=1,5,D29=2,4,D29=3,3,D29=4,2,D29=5,1)</f>
        <v>3</v>
      </c>
      <c r="F29">
        <f t="shared" si="7"/>
        <v>0</v>
      </c>
      <c r="I29" t="s">
        <v>20</v>
      </c>
      <c r="J29" s="32" t="str">
        <f t="shared" si="8"/>
        <v>Gå til siden</v>
      </c>
    </row>
    <row r="30" spans="1:12" ht="13.8">
      <c r="A30" s="37"/>
      <c r="B30" s="38"/>
      <c r="C30" s="39"/>
      <c r="D30" s="39"/>
      <c r="E30" s="30"/>
      <c r="F30" s="31">
        <f>SUM(F27:F29)</f>
        <v>0</v>
      </c>
      <c r="I30" t="s">
        <v>25</v>
      </c>
      <c r="J30" s="32" t="str">
        <f t="shared" si="8"/>
        <v>Gå til siden</v>
      </c>
    </row>
    <row r="31" spans="1:12" ht="13.2">
      <c r="A31" s="131" t="s">
        <v>28</v>
      </c>
      <c r="B31" s="11" t="s">
        <v>29</v>
      </c>
      <c r="C31" s="102"/>
      <c r="D31" s="101">
        <v>3</v>
      </c>
      <c r="E31" s="30" cm="1">
        <f t="array" ref="E31">_xlfn.IFS(D31=1,5,D31=2,4,D31=3,3,D31=4,2,D31=5,1)</f>
        <v>3</v>
      </c>
      <c r="F31">
        <f>C31*E31*$G$6*(6/5)</f>
        <v>0</v>
      </c>
      <c r="I31" t="s">
        <v>28</v>
      </c>
      <c r="J31" s="32" t="str">
        <f t="shared" si="8"/>
        <v>Gå til siden</v>
      </c>
    </row>
    <row r="32" spans="1:12" ht="13.2">
      <c r="A32" s="132"/>
      <c r="B32" s="11" t="s">
        <v>30</v>
      </c>
      <c r="C32" s="100"/>
      <c r="D32" s="101">
        <v>3</v>
      </c>
      <c r="E32" s="30" cm="1">
        <f t="array" ref="E32">_xlfn.IFS(D32=1,5,D32=2,4,D32=3,3,D32=4,2,D32=5,1)</f>
        <v>3</v>
      </c>
      <c r="F32">
        <f t="shared" ref="F32:F35" si="9">C32*E32*$G$6*(6/5)</f>
        <v>0</v>
      </c>
      <c r="I32" t="s">
        <v>197</v>
      </c>
      <c r="J32" s="32" t="str">
        <f>HYPERLINK(_xlfn.CONCAT("#",I32,"!a1"),"Gå til siden")</f>
        <v>Gå til siden</v>
      </c>
    </row>
    <row r="33" spans="1:10" ht="13.2">
      <c r="A33" s="132"/>
      <c r="B33" s="11" t="s">
        <v>31</v>
      </c>
      <c r="C33" s="100"/>
      <c r="D33" s="101">
        <v>4</v>
      </c>
      <c r="E33" s="30" cm="1">
        <f t="array" ref="E33">_xlfn.IFS(D33=1,5,D33=2,4,D33=3,3,D33=4,2,D33=5,1)</f>
        <v>2</v>
      </c>
      <c r="F33">
        <f t="shared" si="9"/>
        <v>0</v>
      </c>
      <c r="J33" s="32"/>
    </row>
    <row r="34" spans="1:10" ht="13.2">
      <c r="A34" s="132"/>
      <c r="B34" s="7" t="s">
        <v>32</v>
      </c>
      <c r="C34" s="102"/>
      <c r="D34" s="101">
        <v>4</v>
      </c>
      <c r="E34" s="30" cm="1">
        <f t="array" ref="E34">_xlfn.IFS(D34=1,5,D34=2,4,D34=3,3,D34=4,2,D34=5,1)</f>
        <v>2</v>
      </c>
      <c r="F34">
        <f t="shared" si="9"/>
        <v>0</v>
      </c>
    </row>
    <row r="35" spans="1:10" ht="13.2">
      <c r="A35" s="132"/>
      <c r="B35" s="11" t="s">
        <v>33</v>
      </c>
      <c r="C35" s="118"/>
      <c r="D35" s="101">
        <v>5</v>
      </c>
      <c r="E35" s="30" cm="1">
        <f t="array" ref="E35">_xlfn.IFS(D35=1,5,D35=2,4,D35=3,3,D35=4,2,D35=5,1)</f>
        <v>1</v>
      </c>
      <c r="F35">
        <f t="shared" si="9"/>
        <v>0</v>
      </c>
    </row>
    <row r="36" spans="1:10" ht="13.8">
      <c r="A36" s="37"/>
      <c r="B36" s="38"/>
      <c r="C36" s="39"/>
      <c r="D36" s="39"/>
      <c r="E36" s="30"/>
      <c r="F36" s="31">
        <f>SUM(F31:F35)</f>
        <v>0</v>
      </c>
    </row>
    <row r="37" spans="1:10" ht="13.2">
      <c r="A37" s="131" t="s">
        <v>34</v>
      </c>
      <c r="B37" s="12" t="s">
        <v>35</v>
      </c>
      <c r="C37" s="102"/>
      <c r="D37" s="101">
        <v>3</v>
      </c>
      <c r="E37" s="30" cm="1">
        <f t="array" ref="E37">_xlfn.IFS(D37=1,5,D37=2,4,D37=3,3,D37=4,2,D37=5,1)</f>
        <v>3</v>
      </c>
      <c r="F37">
        <f>C37*E37*$G$6*2</f>
        <v>0</v>
      </c>
      <c r="H37" t="s">
        <v>239</v>
      </c>
    </row>
    <row r="38" spans="1:10" ht="13.2">
      <c r="A38" s="132"/>
      <c r="B38" s="12" t="s">
        <v>36</v>
      </c>
      <c r="C38" s="100"/>
      <c r="D38" s="101">
        <v>3</v>
      </c>
      <c r="E38" s="30" cm="1">
        <f t="array" ref="E38">_xlfn.IFS(D38=1,5,D38=2,4,D38=3,3,D38=4,2,D38=5,1)</f>
        <v>3</v>
      </c>
      <c r="F38">
        <f>C38*E38*$G$6*2</f>
        <v>0</v>
      </c>
    </row>
    <row r="39" spans="1:10" ht="13.2">
      <c r="A39" s="132"/>
      <c r="B39" s="8" t="s">
        <v>37</v>
      </c>
      <c r="C39" s="100"/>
      <c r="D39" s="101">
        <v>3</v>
      </c>
      <c r="E39" s="30" cm="1">
        <f t="array" ref="E39">_xlfn.IFS(D39=1,5,D39=2,4,D39=3,3,D39=4,2,D39=5,1)</f>
        <v>3</v>
      </c>
      <c r="F39">
        <f>C39*E39*$G$6*2</f>
        <v>0</v>
      </c>
    </row>
    <row r="40" spans="1:10" ht="13.8">
      <c r="A40" s="37"/>
      <c r="B40" s="38"/>
      <c r="C40" s="39"/>
      <c r="D40" s="39"/>
      <c r="F40" s="31">
        <f>SUM(F37:F39)</f>
        <v>0</v>
      </c>
    </row>
    <row r="41" spans="1:10" ht="13.2">
      <c r="C41" s="124"/>
    </row>
    <row r="42" spans="1:10" ht="13.2"/>
    <row r="43" spans="1:10" ht="13.2"/>
    <row r="45" spans="1:10" ht="15.75" customHeight="1">
      <c r="D45" s="125"/>
    </row>
    <row r="46" spans="1:10" ht="15.75" customHeight="1">
      <c r="D46" s="125"/>
    </row>
    <row r="47" spans="1:10" ht="15.75" customHeight="1">
      <c r="D47" s="125"/>
    </row>
    <row r="48" spans="1:10" ht="15.75" customHeight="1">
      <c r="D48" s="125"/>
    </row>
    <row r="49" spans="4:4" ht="15.75" customHeight="1">
      <c r="D49" s="125"/>
    </row>
    <row r="50" spans="4:4" ht="15.75" customHeight="1">
      <c r="D50" s="125"/>
    </row>
    <row r="51" spans="4:4" ht="15.75" customHeight="1">
      <c r="D51" s="4"/>
    </row>
    <row r="52" spans="4:4" ht="15.75" customHeight="1">
      <c r="D52" s="125"/>
    </row>
    <row r="53" spans="4:4" ht="15.75" customHeight="1">
      <c r="D53" s="125"/>
    </row>
    <row r="54" spans="4:4" ht="15.75" customHeight="1">
      <c r="D54" s="125"/>
    </row>
    <row r="55" spans="4:4" ht="15.75" customHeight="1">
      <c r="D55" s="125"/>
    </row>
    <row r="56" spans="4:4" ht="15.75" customHeight="1">
      <c r="D56" s="125"/>
    </row>
    <row r="57" spans="4:4" ht="15.75" customHeight="1">
      <c r="D57" s="125"/>
    </row>
    <row r="58" spans="4:4" ht="15.75" customHeight="1">
      <c r="D58" s="4"/>
    </row>
    <row r="59" spans="4:4" ht="15.75" customHeight="1">
      <c r="D59" s="125"/>
    </row>
    <row r="60" spans="4:4" ht="15.75" customHeight="1">
      <c r="D60" s="125"/>
    </row>
    <row r="61" spans="4:4" ht="15.75" customHeight="1">
      <c r="D61" s="125"/>
    </row>
    <row r="62" spans="4:4" ht="15.75" customHeight="1">
      <c r="D62" s="125"/>
    </row>
    <row r="63" spans="4:4" ht="15.75" customHeight="1">
      <c r="D63" s="125"/>
    </row>
    <row r="64" spans="4:4" ht="15.75" customHeight="1">
      <c r="D64" s="4"/>
    </row>
    <row r="65" spans="4:4" ht="15.75" customHeight="1">
      <c r="D65" s="125"/>
    </row>
    <row r="66" spans="4:4" ht="15.75" customHeight="1">
      <c r="D66" s="125"/>
    </row>
    <row r="67" spans="4:4" ht="15.75" customHeight="1">
      <c r="D67" s="125"/>
    </row>
    <row r="68" spans="4:4" ht="15.75" customHeight="1">
      <c r="D68" s="4"/>
    </row>
    <row r="69" spans="4:4" ht="15.75" customHeight="1">
      <c r="D69" s="125"/>
    </row>
    <row r="70" spans="4:4" ht="15.75" customHeight="1">
      <c r="D70" s="125"/>
    </row>
    <row r="71" spans="4:4" ht="15.75" customHeight="1">
      <c r="D71" s="125"/>
    </row>
    <row r="72" spans="4:4" ht="15.75" customHeight="1">
      <c r="D72" s="125"/>
    </row>
    <row r="73" spans="4:4" ht="15.75" customHeight="1">
      <c r="D73" s="125"/>
    </row>
    <row r="74" spans="4:4" ht="15.75" customHeight="1">
      <c r="D74" s="4"/>
    </row>
    <row r="75" spans="4:4" ht="15.75" customHeight="1">
      <c r="D75" s="125"/>
    </row>
    <row r="76" spans="4:4" ht="15.75" customHeight="1">
      <c r="D76" s="125"/>
    </row>
    <row r="77" spans="4:4" ht="15.75" customHeight="1">
      <c r="D77" s="125"/>
    </row>
  </sheetData>
  <sheetProtection algorithmName="SHA-512" hashValue="Ase86Wp1fAdJXk24YKUpa+PIQOFIZjOzPupIdZQtY26cksBWWh97BKatkT1JQQze4mItJY5qJdduOzpHdzXEKg==" saltValue="J8dQ/UiX1S1Q3n2BGdL2AA==" spinCount="100000" sheet="1" objects="1" scenarios="1"/>
  <mergeCells count="8">
    <mergeCell ref="A1:D1"/>
    <mergeCell ref="A2:D2"/>
    <mergeCell ref="A37:A39"/>
    <mergeCell ref="A7:A12"/>
    <mergeCell ref="A14:A19"/>
    <mergeCell ref="A21:A25"/>
    <mergeCell ref="A27:A29"/>
    <mergeCell ref="A31:A35"/>
  </mergeCells>
  <dataValidations count="1">
    <dataValidation type="whole" allowBlank="1" showInputMessage="1" showErrorMessage="1" sqref="C21:D25 C27:D29 C37:D39 C7:D12 D75:D77 D45:D50 D52:D57 D59:D63 D65:D67 D69:D73 C31:D35 C14:D19" xr:uid="{BB23F8D2-EE60-FE42-B014-5FCDE9297B48}">
      <formula1>1</formula1>
      <formula2>5</formula2>
    </dataValidation>
  </dataValidations>
  <pageMargins left="0.7" right="0.7" top="0.75" bottom="0.75" header="0.3" footer="0.3"/>
  <pageSetup paperSize="9" orientation="portrait" r:id="rId1"/>
  <ignoredErrors>
    <ignoredError sqref="F36"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D13"/>
  <sheetViews>
    <sheetView zoomScaleNormal="100" workbookViewId="0">
      <selection activeCell="A14" sqref="A14"/>
    </sheetView>
  </sheetViews>
  <sheetFormatPr defaultColWidth="12.6640625" defaultRowHeight="15.75" customHeight="1"/>
  <cols>
    <col min="1" max="1" width="80.44140625" customWidth="1"/>
    <col min="2" max="2" width="19.77734375" customWidth="1"/>
  </cols>
  <sheetData>
    <row r="1" spans="1:4" ht="129.44999999999999" customHeight="1" thickBot="1">
      <c r="A1" s="133" t="s">
        <v>241</v>
      </c>
      <c r="B1" s="134"/>
      <c r="C1" s="91"/>
      <c r="D1" s="91"/>
    </row>
    <row r="2" spans="1:4" ht="13.8" customHeight="1">
      <c r="A2" s="92"/>
      <c r="B2" s="92"/>
      <c r="C2" s="91"/>
      <c r="D2" s="91"/>
    </row>
    <row r="3" spans="1:4" ht="16.8">
      <c r="A3" s="93" t="s">
        <v>236</v>
      </c>
    </row>
    <row r="4" spans="1:4" ht="13.8">
      <c r="A4" s="94" t="str">
        <f>Scorekort!M14</f>
        <v>Fundamentet</v>
      </c>
      <c r="B4" s="33" t="str">
        <f>HYPERLINK(_xlfn.CONCAT("#",A4,"!A1"),"Gå til siden")</f>
        <v>Gå til siden</v>
      </c>
    </row>
    <row r="5" spans="1:4" ht="13.8">
      <c r="A5" s="94">
        <f>Scorekort!M15</f>
        <v>0</v>
      </c>
      <c r="B5" s="33" t="str">
        <f>HYPERLINK(_xlfn.CONCAT("#",A5,"!A1"),"Gå til siden")</f>
        <v>Gå til siden</v>
      </c>
    </row>
    <row r="6" spans="1:4" ht="13.2"/>
    <row r="7" spans="1:4" ht="16.8">
      <c r="A7" s="93" t="s">
        <v>237</v>
      </c>
    </row>
    <row r="8" spans="1:4" ht="13.8">
      <c r="A8" s="95">
        <f>Scorekort!M16</f>
        <v>0</v>
      </c>
      <c r="B8" s="33" t="str">
        <f>HYPERLINK(_xlfn.CONCAT("#",A8,"!A1"),"Gå til siden")</f>
        <v>Gå til siden</v>
      </c>
    </row>
    <row r="9" spans="1:4" ht="13.8">
      <c r="A9" s="95">
        <f>Scorekort!M17</f>
        <v>0</v>
      </c>
      <c r="B9" s="33" t="str">
        <f>HYPERLINK(_xlfn.CONCAT("#",A9,"!A1"),"Gå til siden")</f>
        <v>Gå til siden</v>
      </c>
    </row>
    <row r="10" spans="1:4" ht="13.2"/>
    <row r="11" spans="1:4" ht="15.75" customHeight="1">
      <c r="A11" s="93" t="s">
        <v>238</v>
      </c>
    </row>
    <row r="12" spans="1:4" ht="15.75" customHeight="1">
      <c r="A12" s="96">
        <f>Scorekort!M7</f>
        <v>0</v>
      </c>
      <c r="B12" s="33" t="str">
        <f>HYPERLINK(_xlfn.CONCAT("#",A12,"!A1"),"Gå til siden")</f>
        <v>Gå til siden</v>
      </c>
    </row>
    <row r="13" spans="1:4" ht="15.75" customHeight="1">
      <c r="A13" s="96" t="str">
        <f>Scorekort!M6</f>
        <v>Fundamentet</v>
      </c>
      <c r="B13" s="33" t="str">
        <f>HYPERLINK(_xlfn.CONCAT("#",A13,"!A1"),"Gå til siden")</f>
        <v>Gå til siden</v>
      </c>
    </row>
  </sheetData>
  <sheetProtection algorithmName="SHA-512" hashValue="sIe+OEh2IhTbLSNDH3PcD99sJCxhGLWGLX1dPpgrFeQz5NGZwAw8NY5unIGi1eh0zda76pjZupZsw6auHjdhYQ==" saltValue="IOI5XHDbGB9uyvpxxc9owA==" spinCount="100000" sheet="1" objects="1" scenarios="1"/>
  <mergeCells count="1">
    <mergeCell ref="A1:B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EF753F1-387E-9441-AE15-77CB05F222AC}">
          <x14:formula1>
            <xm:f>Scorekort!$I$27:$I$32</xm:f>
          </x14:formula1>
          <xm:sqref>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D58"/>
  <sheetViews>
    <sheetView zoomScaleNormal="100" workbookViewId="0"/>
  </sheetViews>
  <sheetFormatPr defaultColWidth="12.6640625" defaultRowHeight="15.75" customHeight="1"/>
  <cols>
    <col min="1" max="1" width="21.109375" customWidth="1"/>
    <col min="2" max="2" width="113.6640625" customWidth="1"/>
    <col min="3" max="3" width="10.77734375" style="42" customWidth="1"/>
  </cols>
  <sheetData>
    <row r="1" spans="1:4" ht="13.2">
      <c r="A1" s="60"/>
      <c r="B1" s="44"/>
      <c r="C1" s="67"/>
    </row>
    <row r="2" spans="1:4" ht="19.2">
      <c r="A2" s="48" t="s">
        <v>6</v>
      </c>
      <c r="B2" s="44"/>
      <c r="C2" s="67"/>
    </row>
    <row r="3" spans="1:4" ht="18.75" customHeight="1">
      <c r="A3" s="51" t="s">
        <v>38</v>
      </c>
      <c r="B3" s="52"/>
      <c r="C3" s="53"/>
    </row>
    <row r="4" spans="1:4" ht="13.2">
      <c r="A4" s="136" t="s">
        <v>7</v>
      </c>
      <c r="B4" s="137"/>
      <c r="C4" s="53" t="s">
        <v>0</v>
      </c>
    </row>
    <row r="5" spans="1:4" ht="13.2">
      <c r="A5" s="98" t="s">
        <v>2</v>
      </c>
      <c r="B5" s="99" t="s">
        <v>3</v>
      </c>
      <c r="C5" s="40" t="s">
        <v>4</v>
      </c>
    </row>
    <row r="6" spans="1:4" ht="13.2">
      <c r="A6" s="135" t="s">
        <v>39</v>
      </c>
      <c r="B6" s="1" t="s">
        <v>40</v>
      </c>
      <c r="C6" s="100"/>
    </row>
    <row r="7" spans="1:4" ht="13.2">
      <c r="A7" s="132"/>
      <c r="B7" s="1" t="s">
        <v>41</v>
      </c>
      <c r="C7" s="100"/>
    </row>
    <row r="8" spans="1:4" ht="13.2">
      <c r="A8" s="132"/>
      <c r="B8" s="1" t="s">
        <v>42</v>
      </c>
      <c r="C8" s="100"/>
    </row>
    <row r="9" spans="1:4" ht="13.2">
      <c r="A9" s="132"/>
      <c r="B9" s="14" t="s">
        <v>43</v>
      </c>
      <c r="C9" s="100"/>
    </row>
    <row r="10" spans="1:4" ht="13.2">
      <c r="A10" s="132"/>
      <c r="B10" s="14" t="s">
        <v>44</v>
      </c>
      <c r="C10" s="100"/>
    </row>
    <row r="11" spans="1:4" ht="13.8">
      <c r="A11" s="37"/>
      <c r="B11" s="38" t="s">
        <v>45</v>
      </c>
      <c r="C11" s="39">
        <f>C6+C7+C8+C9+C10</f>
        <v>0</v>
      </c>
      <c r="D11" s="49" t="s">
        <v>46</v>
      </c>
    </row>
    <row r="12" spans="1:4" ht="13.2">
      <c r="A12" s="135" t="s">
        <v>47</v>
      </c>
      <c r="B12" s="57" t="s">
        <v>48</v>
      </c>
      <c r="C12" s="100"/>
    </row>
    <row r="13" spans="1:4" ht="13.2">
      <c r="A13" s="132"/>
      <c r="B13" s="14" t="s">
        <v>49</v>
      </c>
      <c r="C13" s="100"/>
    </row>
    <row r="14" spans="1:4" ht="13.2">
      <c r="A14" s="132"/>
      <c r="B14" s="14" t="s">
        <v>50</v>
      </c>
      <c r="C14" s="100"/>
    </row>
    <row r="15" spans="1:4" ht="13.2">
      <c r="A15" s="132"/>
      <c r="B15" s="14" t="s">
        <v>51</v>
      </c>
      <c r="C15" s="100"/>
    </row>
    <row r="16" spans="1:4" ht="13.8">
      <c r="A16" s="37"/>
      <c r="B16" s="38" t="s">
        <v>45</v>
      </c>
      <c r="C16" s="39">
        <f>C12+C13+C14+C15</f>
        <v>0</v>
      </c>
      <c r="D16" s="49" t="s">
        <v>52</v>
      </c>
    </row>
    <row r="17" spans="1:4" ht="13.2">
      <c r="A17" s="135" t="s">
        <v>53</v>
      </c>
      <c r="B17" s="14" t="s">
        <v>54</v>
      </c>
      <c r="C17" s="102"/>
    </row>
    <row r="18" spans="1:4" ht="26.4">
      <c r="A18" s="132"/>
      <c r="B18" s="14" t="s">
        <v>55</v>
      </c>
      <c r="C18" s="122"/>
    </row>
    <row r="19" spans="1:4" ht="13.8">
      <c r="A19" s="37"/>
      <c r="B19" s="38" t="s">
        <v>45</v>
      </c>
      <c r="C19" s="39">
        <f>C17+C18</f>
        <v>0</v>
      </c>
      <c r="D19" s="49" t="s">
        <v>56</v>
      </c>
    </row>
    <row r="21" spans="1:4" ht="18" customHeight="1">
      <c r="A21" s="51" t="s">
        <v>57</v>
      </c>
      <c r="B21" s="52"/>
      <c r="C21" s="53"/>
    </row>
    <row r="22" spans="1:4" ht="13.2">
      <c r="A22" s="135" t="s">
        <v>8</v>
      </c>
      <c r="B22" s="15" t="s">
        <v>58</v>
      </c>
      <c r="C22" s="100"/>
    </row>
    <row r="23" spans="1:4" ht="13.2">
      <c r="A23" s="132"/>
      <c r="B23" s="7" t="s">
        <v>59</v>
      </c>
      <c r="C23" s="100"/>
    </row>
    <row r="24" spans="1:4" ht="13.2">
      <c r="A24" s="132"/>
      <c r="B24" s="57" t="s">
        <v>60</v>
      </c>
      <c r="C24" s="100"/>
    </row>
    <row r="25" spans="1:4" ht="13.2">
      <c r="A25" s="132"/>
      <c r="B25" s="58" t="s">
        <v>61</v>
      </c>
      <c r="C25" s="102"/>
    </row>
    <row r="26" spans="1:4" ht="13.2">
      <c r="A26" s="132"/>
      <c r="B26" s="14" t="s">
        <v>62</v>
      </c>
      <c r="C26" s="102"/>
    </row>
    <row r="27" spans="1:4" ht="13.8">
      <c r="A27" s="37"/>
      <c r="B27" s="38" t="s">
        <v>45</v>
      </c>
      <c r="C27" s="39">
        <f>SUM(C22:C26)</f>
        <v>0</v>
      </c>
      <c r="D27" s="49" t="s">
        <v>46</v>
      </c>
    </row>
    <row r="29" spans="1:4" ht="16.8">
      <c r="A29" s="54" t="s">
        <v>63</v>
      </c>
      <c r="B29" s="52"/>
      <c r="C29" s="50"/>
    </row>
    <row r="30" spans="1:4" ht="13.2">
      <c r="A30" s="135" t="s">
        <v>64</v>
      </c>
      <c r="B30" s="1" t="s">
        <v>65</v>
      </c>
      <c r="C30" s="102"/>
    </row>
    <row r="31" spans="1:4" ht="13.2">
      <c r="A31" s="132"/>
      <c r="B31" s="1" t="s">
        <v>66</v>
      </c>
      <c r="C31" s="102"/>
    </row>
    <row r="32" spans="1:4" ht="13.2">
      <c r="A32" s="132"/>
      <c r="B32" s="1" t="s">
        <v>67</v>
      </c>
      <c r="C32" s="102"/>
    </row>
    <row r="33" spans="1:4" ht="13.2">
      <c r="A33" s="132"/>
      <c r="B33" s="1" t="s">
        <v>68</v>
      </c>
      <c r="C33" s="102"/>
    </row>
    <row r="34" spans="1:4" ht="13.8">
      <c r="A34" s="55"/>
      <c r="B34" s="56" t="s">
        <v>45</v>
      </c>
      <c r="C34" s="39">
        <f>C30+C31+C32+C33</f>
        <v>0</v>
      </c>
      <c r="D34" s="49" t="s">
        <v>69</v>
      </c>
    </row>
    <row r="35" spans="1:4" ht="13.2">
      <c r="A35" s="135" t="s">
        <v>10</v>
      </c>
      <c r="B35" s="1" t="s">
        <v>70</v>
      </c>
      <c r="C35" s="102"/>
    </row>
    <row r="36" spans="1:4" ht="13.2">
      <c r="A36" s="132"/>
      <c r="B36" s="16" t="s">
        <v>71</v>
      </c>
      <c r="C36" s="102"/>
    </row>
    <row r="37" spans="1:4" ht="13.2">
      <c r="A37" s="132"/>
      <c r="B37" s="1" t="s">
        <v>72</v>
      </c>
      <c r="C37" s="102"/>
    </row>
    <row r="38" spans="1:4" ht="13.2">
      <c r="A38" s="132"/>
      <c r="B38" s="1" t="s">
        <v>73</v>
      </c>
      <c r="C38" s="102"/>
    </row>
    <row r="39" spans="1:4" ht="13.2">
      <c r="A39" s="132"/>
      <c r="B39" s="1" t="s">
        <v>74</v>
      </c>
      <c r="C39" s="102"/>
    </row>
    <row r="40" spans="1:4" ht="13.8">
      <c r="A40" s="55"/>
      <c r="B40" s="56" t="s">
        <v>45</v>
      </c>
      <c r="C40" s="39">
        <f>C35+C36+C37+C38+C39</f>
        <v>0</v>
      </c>
      <c r="D40" s="49" t="s">
        <v>46</v>
      </c>
    </row>
    <row r="41" spans="1:4" ht="13.8">
      <c r="A41" s="17"/>
      <c r="B41" s="18"/>
      <c r="C41" s="4"/>
      <c r="D41" s="49"/>
    </row>
    <row r="42" spans="1:4" ht="20.25" customHeight="1">
      <c r="A42" s="54" t="s">
        <v>75</v>
      </c>
      <c r="B42" s="52"/>
      <c r="C42" s="50"/>
    </row>
    <row r="43" spans="1:4" ht="13.2">
      <c r="A43" s="135" t="s">
        <v>11</v>
      </c>
      <c r="B43" s="14" t="s">
        <v>76</v>
      </c>
      <c r="C43" s="100"/>
    </row>
    <row r="44" spans="1:4" ht="13.2">
      <c r="A44" s="132"/>
      <c r="B44" s="14" t="s">
        <v>77</v>
      </c>
      <c r="C44" s="100"/>
    </row>
    <row r="45" spans="1:4" ht="13.2">
      <c r="A45" s="132"/>
      <c r="B45" s="58" t="s">
        <v>78</v>
      </c>
      <c r="C45" s="100"/>
    </row>
    <row r="46" spans="1:4" ht="13.2">
      <c r="A46" s="132"/>
      <c r="B46" s="14" t="s">
        <v>79</v>
      </c>
      <c r="C46" s="100"/>
    </row>
    <row r="47" spans="1:4" ht="13.2">
      <c r="A47" s="132"/>
      <c r="B47" s="14" t="s">
        <v>80</v>
      </c>
      <c r="C47" s="100"/>
    </row>
    <row r="48" spans="1:4" ht="13.2">
      <c r="A48" s="132"/>
      <c r="B48" s="11" t="s">
        <v>81</v>
      </c>
      <c r="C48" s="100"/>
    </row>
    <row r="49" spans="1:4" ht="13.2">
      <c r="A49" s="132"/>
      <c r="B49" s="14" t="s">
        <v>82</v>
      </c>
      <c r="C49" s="102"/>
    </row>
    <row r="50" spans="1:4" ht="13.8">
      <c r="A50" s="37"/>
      <c r="B50" s="38" t="s">
        <v>45</v>
      </c>
      <c r="C50" s="39">
        <f>C43+C44+C45+C46+C47+C48+C49</f>
        <v>0</v>
      </c>
      <c r="D50" s="49" t="s">
        <v>83</v>
      </c>
    </row>
    <row r="51" spans="1:4" ht="13.8">
      <c r="A51" s="19"/>
      <c r="B51" s="20"/>
      <c r="C51" s="4"/>
    </row>
    <row r="52" spans="1:4" ht="20.25" customHeight="1">
      <c r="A52" s="54" t="s">
        <v>84</v>
      </c>
      <c r="B52" s="52"/>
      <c r="C52" s="50"/>
    </row>
    <row r="53" spans="1:4" ht="26.4">
      <c r="A53" s="135" t="s">
        <v>12</v>
      </c>
      <c r="B53" s="57" t="s">
        <v>85</v>
      </c>
      <c r="C53" s="100"/>
    </row>
    <row r="54" spans="1:4" ht="13.2">
      <c r="A54" s="132"/>
      <c r="B54" s="14" t="s">
        <v>86</v>
      </c>
      <c r="C54" s="100"/>
    </row>
    <row r="55" spans="1:4" ht="13.2">
      <c r="A55" s="132"/>
      <c r="B55" s="14" t="s">
        <v>87</v>
      </c>
      <c r="C55" s="100"/>
    </row>
    <row r="56" spans="1:4" ht="13.2">
      <c r="A56" s="132"/>
      <c r="B56" s="14" t="s">
        <v>88</v>
      </c>
      <c r="C56" s="100"/>
    </row>
    <row r="57" spans="1:4" ht="13.8">
      <c r="A57" s="55"/>
      <c r="B57" s="56" t="s">
        <v>45</v>
      </c>
      <c r="C57" s="39">
        <f>C53+C54+C55+C56</f>
        <v>0</v>
      </c>
      <c r="D57" s="49" t="s">
        <v>52</v>
      </c>
    </row>
    <row r="58" spans="1:4" ht="13.2">
      <c r="A58" s="47"/>
      <c r="B58" s="46"/>
      <c r="C58" s="47"/>
    </row>
  </sheetData>
  <sheetProtection algorithmName="SHA-512" hashValue="dsuBUCjIrM9ogEMEJL7ehCcyXdqpvcTOr2VWUWOW19u+e8BYBb0rUL6I0xsEgNb1+WBspNxrSqn+/xRDxHL2Gg==" saltValue="dNc1ZcLOS148HPAQjisPaw==" spinCount="100000" sheet="1" objects="1" scenarios="1"/>
  <mergeCells count="9">
    <mergeCell ref="A43:A49"/>
    <mergeCell ref="A53:A56"/>
    <mergeCell ref="A4:B4"/>
    <mergeCell ref="A6:A10"/>
    <mergeCell ref="A12:A15"/>
    <mergeCell ref="A17:A18"/>
    <mergeCell ref="A22:A26"/>
    <mergeCell ref="A30:A33"/>
    <mergeCell ref="A35:A39"/>
  </mergeCells>
  <dataValidations count="1">
    <dataValidation type="whole" allowBlank="1" showInputMessage="1" showErrorMessage="1" sqref="C6:C10 C12:C15 C17:C18 C22:C26 C30:C33 C35:C39 C43:C49 C53:C56" xr:uid="{13A68FDD-BA11-4447-8A96-EE9D26420968}">
      <formula1>1</formula1>
      <formula2>5</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D116"/>
  <sheetViews>
    <sheetView zoomScaleNormal="100" workbookViewId="0">
      <selection activeCell="C48" sqref="C48"/>
    </sheetView>
  </sheetViews>
  <sheetFormatPr defaultColWidth="12.6640625" defaultRowHeight="15.75" customHeight="1"/>
  <cols>
    <col min="1" max="1" width="26.6640625" customWidth="1"/>
    <col min="2" max="2" width="123.77734375" customWidth="1"/>
    <col min="3" max="3" width="10.77734375" style="113" customWidth="1"/>
    <col min="4" max="4" width="17.6640625" customWidth="1"/>
  </cols>
  <sheetData>
    <row r="1" spans="1:4" ht="15.75" customHeight="1">
      <c r="A1" s="61"/>
      <c r="B1" s="61"/>
      <c r="C1" s="106"/>
    </row>
    <row r="2" spans="1:4" ht="15.75" customHeight="1">
      <c r="A2" s="62" t="s">
        <v>13</v>
      </c>
      <c r="B2" s="63"/>
      <c r="C2" s="107"/>
    </row>
    <row r="3" spans="1:4" ht="16.8">
      <c r="A3" s="54" t="s">
        <v>89</v>
      </c>
      <c r="B3" s="52"/>
      <c r="C3" s="108" t="s">
        <v>0</v>
      </c>
    </row>
    <row r="4" spans="1:4" ht="15.75" customHeight="1">
      <c r="A4" s="98" t="s">
        <v>2</v>
      </c>
      <c r="B4" s="99" t="s">
        <v>3</v>
      </c>
      <c r="C4" s="109" t="s">
        <v>4</v>
      </c>
    </row>
    <row r="5" spans="1:4" ht="15.75" customHeight="1">
      <c r="A5" s="138" t="s">
        <v>101</v>
      </c>
      <c r="B5" s="57" t="s">
        <v>14</v>
      </c>
      <c r="C5" s="123"/>
      <c r="D5" s="80"/>
    </row>
    <row r="6" spans="1:4" ht="15.75" customHeight="1">
      <c r="A6" s="138"/>
      <c r="B6" s="80" t="s">
        <v>247</v>
      </c>
      <c r="C6" s="123"/>
      <c r="D6" s="80"/>
    </row>
    <row r="7" spans="1:4" ht="15.75" customHeight="1">
      <c r="A7" s="138"/>
      <c r="B7" s="80" t="s">
        <v>90</v>
      </c>
      <c r="C7" s="123"/>
      <c r="D7" s="80"/>
    </row>
    <row r="8" spans="1:4" ht="15.75" customHeight="1">
      <c r="A8" s="138"/>
      <c r="B8" s="80" t="s">
        <v>201</v>
      </c>
      <c r="C8" s="123"/>
      <c r="D8" s="80"/>
    </row>
    <row r="9" spans="1:4" ht="15.75" customHeight="1">
      <c r="A9" s="138"/>
      <c r="B9" s="80" t="s">
        <v>100</v>
      </c>
      <c r="C9" s="123"/>
      <c r="D9" s="80"/>
    </row>
    <row r="10" spans="1:4" ht="15.75" customHeight="1">
      <c r="A10" s="138"/>
      <c r="B10" s="80" t="s">
        <v>202</v>
      </c>
      <c r="C10" s="123"/>
      <c r="D10" s="80"/>
    </row>
    <row r="11" spans="1:4" ht="15.75" customHeight="1">
      <c r="A11" s="82"/>
      <c r="B11" s="83" t="s">
        <v>45</v>
      </c>
      <c r="C11" s="110">
        <f>SUM(C5:C10)</f>
        <v>0</v>
      </c>
      <c r="D11" s="81" t="s">
        <v>129</v>
      </c>
    </row>
    <row r="12" spans="1:4" ht="15.75" customHeight="1">
      <c r="A12" s="139" t="s">
        <v>15</v>
      </c>
      <c r="B12" s="80" t="s">
        <v>203</v>
      </c>
      <c r="C12" s="123"/>
      <c r="D12" s="80"/>
    </row>
    <row r="13" spans="1:4" ht="15.75" customHeight="1">
      <c r="A13" s="139"/>
      <c r="B13" s="80" t="s">
        <v>204</v>
      </c>
      <c r="C13" s="123"/>
      <c r="D13" s="80"/>
    </row>
    <row r="14" spans="1:4" ht="15.75" customHeight="1">
      <c r="A14" s="139"/>
      <c r="B14" s="80" t="s">
        <v>97</v>
      </c>
      <c r="C14" s="123"/>
      <c r="D14" s="80"/>
    </row>
    <row r="15" spans="1:4" ht="15.75" customHeight="1">
      <c r="A15" s="139"/>
      <c r="B15" s="80" t="s">
        <v>205</v>
      </c>
      <c r="C15" s="123"/>
      <c r="D15" s="80"/>
    </row>
    <row r="16" spans="1:4" ht="15.75" customHeight="1">
      <c r="A16" s="139"/>
      <c r="B16" s="80" t="s">
        <v>98</v>
      </c>
      <c r="C16" s="123"/>
      <c r="D16" s="80"/>
    </row>
    <row r="17" spans="1:4" ht="15.75" customHeight="1">
      <c r="A17" s="82"/>
      <c r="B17" s="83" t="s">
        <v>45</v>
      </c>
      <c r="C17" s="110">
        <f>SUM(C12:C16)</f>
        <v>0</v>
      </c>
      <c r="D17" s="81" t="s">
        <v>46</v>
      </c>
    </row>
    <row r="18" spans="1:4" ht="15.75" customHeight="1">
      <c r="A18" s="138" t="s">
        <v>224</v>
      </c>
      <c r="B18" s="80" t="s">
        <v>91</v>
      </c>
      <c r="C18" s="123"/>
      <c r="D18" s="80"/>
    </row>
    <row r="19" spans="1:4" ht="15.75" customHeight="1">
      <c r="A19" s="138"/>
      <c r="B19" s="80" t="s">
        <v>92</v>
      </c>
      <c r="C19" s="123"/>
      <c r="D19" s="80"/>
    </row>
    <row r="20" spans="1:4" ht="15.75" customHeight="1">
      <c r="A20" s="138"/>
      <c r="B20" s="80" t="s">
        <v>93</v>
      </c>
      <c r="C20" s="123"/>
      <c r="D20" s="80"/>
    </row>
    <row r="21" spans="1:4" ht="15.75" customHeight="1">
      <c r="A21" s="138"/>
      <c r="B21" s="80" t="s">
        <v>206</v>
      </c>
      <c r="C21" s="123"/>
      <c r="D21" s="80"/>
    </row>
    <row r="22" spans="1:4" ht="15.75" customHeight="1">
      <c r="A22" s="82"/>
      <c r="B22" s="83" t="s">
        <v>45</v>
      </c>
      <c r="C22" s="110">
        <f>SUM(C18:C21)</f>
        <v>0</v>
      </c>
      <c r="D22" s="81" t="s">
        <v>52</v>
      </c>
    </row>
    <row r="23" spans="1:4" ht="13.2">
      <c r="A23" s="138" t="s">
        <v>102</v>
      </c>
      <c r="B23" s="80" t="s">
        <v>207</v>
      </c>
      <c r="C23" s="123"/>
      <c r="D23" s="80"/>
    </row>
    <row r="24" spans="1:4" ht="15.75" customHeight="1">
      <c r="A24" s="138"/>
      <c r="B24" s="80" t="s">
        <v>208</v>
      </c>
      <c r="C24" s="123"/>
      <c r="D24" s="80"/>
    </row>
    <row r="25" spans="1:4" ht="26.4">
      <c r="A25" s="138"/>
      <c r="B25" s="80" t="s">
        <v>103</v>
      </c>
      <c r="C25" s="123"/>
      <c r="D25" s="80"/>
    </row>
    <row r="26" spans="1:4" ht="15.75" customHeight="1">
      <c r="A26" s="138"/>
      <c r="B26" s="80" t="s">
        <v>209</v>
      </c>
      <c r="C26" s="123"/>
      <c r="D26" s="80"/>
    </row>
    <row r="27" spans="1:4" ht="15.75" customHeight="1">
      <c r="A27" s="82"/>
      <c r="B27" s="83" t="s">
        <v>45</v>
      </c>
      <c r="C27" s="110">
        <f>SUM(C23:C26)</f>
        <v>0</v>
      </c>
      <c r="D27" s="81" t="s">
        <v>52</v>
      </c>
    </row>
    <row r="28" spans="1:4" ht="15.75" customHeight="1">
      <c r="A28" s="84"/>
      <c r="B28" s="18"/>
      <c r="C28" s="111"/>
      <c r="D28" s="81"/>
    </row>
    <row r="29" spans="1:4" ht="15.75" customHeight="1">
      <c r="A29" s="85" t="s">
        <v>94</v>
      </c>
      <c r="B29" s="86"/>
      <c r="C29" s="110"/>
      <c r="D29" s="80"/>
    </row>
    <row r="30" spans="1:4" ht="13.2">
      <c r="A30" s="138" t="s">
        <v>104</v>
      </c>
      <c r="B30" s="89" t="s">
        <v>210</v>
      </c>
      <c r="C30" s="123"/>
      <c r="D30" s="80"/>
    </row>
    <row r="31" spans="1:4" ht="15.75" customHeight="1">
      <c r="A31" s="138"/>
      <c r="B31" s="80" t="s">
        <v>229</v>
      </c>
      <c r="C31" s="123"/>
      <c r="D31" s="80"/>
    </row>
    <row r="32" spans="1:4" ht="15.75" customHeight="1">
      <c r="A32" s="138"/>
      <c r="B32" s="80" t="s">
        <v>211</v>
      </c>
      <c r="C32" s="123"/>
      <c r="D32" s="80"/>
    </row>
    <row r="33" spans="1:4" ht="13.8" customHeight="1">
      <c r="A33" s="138"/>
      <c r="B33" s="80" t="s">
        <v>212</v>
      </c>
      <c r="C33" s="123"/>
      <c r="D33" s="80"/>
    </row>
    <row r="34" spans="1:4" ht="15.75" customHeight="1">
      <c r="A34" s="138"/>
      <c r="B34" s="80" t="s">
        <v>213</v>
      </c>
      <c r="C34" s="123"/>
      <c r="D34" s="80"/>
    </row>
    <row r="35" spans="1:4" ht="15.75" customHeight="1">
      <c r="A35" s="82"/>
      <c r="B35" s="83" t="s">
        <v>45</v>
      </c>
      <c r="C35" s="110">
        <f>SUM(C30:C34)</f>
        <v>0</v>
      </c>
      <c r="D35" s="81" t="s">
        <v>46</v>
      </c>
    </row>
    <row r="36" spans="1:4" ht="15.75" customHeight="1">
      <c r="A36" s="138" t="s">
        <v>225</v>
      </c>
      <c r="B36" s="80" t="s">
        <v>214</v>
      </c>
      <c r="C36" s="123"/>
      <c r="D36" s="80"/>
    </row>
    <row r="37" spans="1:4" ht="26.4">
      <c r="A37" s="138"/>
      <c r="B37" s="80" t="s">
        <v>228</v>
      </c>
      <c r="C37" s="123"/>
      <c r="D37" s="80"/>
    </row>
    <row r="38" spans="1:4" ht="26.4">
      <c r="A38" s="138"/>
      <c r="B38" s="80" t="s">
        <v>215</v>
      </c>
      <c r="C38" s="123"/>
      <c r="D38" s="80"/>
    </row>
    <row r="39" spans="1:4" ht="15.75" customHeight="1">
      <c r="A39" s="82"/>
      <c r="B39" s="83" t="s">
        <v>45</v>
      </c>
      <c r="C39" s="110">
        <f>SUM(C36:C38)</f>
        <v>0</v>
      </c>
      <c r="D39" s="81" t="s">
        <v>69</v>
      </c>
    </row>
    <row r="40" spans="1:4" ht="15.45" customHeight="1">
      <c r="A40" s="138" t="s">
        <v>226</v>
      </c>
      <c r="B40" s="80" t="s">
        <v>216</v>
      </c>
      <c r="C40" s="123"/>
      <c r="D40" s="80"/>
    </row>
    <row r="41" spans="1:4" ht="15.75" customHeight="1">
      <c r="A41" s="138"/>
      <c r="B41" s="80" t="s">
        <v>99</v>
      </c>
      <c r="C41" s="123"/>
      <c r="D41" s="80"/>
    </row>
    <row r="42" spans="1:4" ht="15.75" customHeight="1">
      <c r="A42" s="138"/>
      <c r="B42" s="80" t="s">
        <v>217</v>
      </c>
      <c r="C42" s="123"/>
      <c r="D42" s="80"/>
    </row>
    <row r="43" spans="1:4" ht="15.75" customHeight="1">
      <c r="A43" s="138"/>
      <c r="B43" s="80" t="s">
        <v>218</v>
      </c>
      <c r="C43" s="123"/>
      <c r="D43" s="80"/>
    </row>
    <row r="44" spans="1:4" ht="15.75" customHeight="1">
      <c r="A44" s="82"/>
      <c r="B44" s="83" t="s">
        <v>45</v>
      </c>
      <c r="C44" s="110">
        <f>SUM(C40:C43)</f>
        <v>0</v>
      </c>
      <c r="D44" s="81" t="s">
        <v>52</v>
      </c>
    </row>
    <row r="45" spans="1:4" ht="15.75" customHeight="1">
      <c r="A45" s="84"/>
      <c r="B45" s="18"/>
      <c r="C45" s="111"/>
      <c r="D45" s="81"/>
    </row>
    <row r="46" spans="1:4" ht="15.75" customHeight="1">
      <c r="A46" s="85" t="s">
        <v>230</v>
      </c>
      <c r="B46" s="86"/>
      <c r="C46" s="110"/>
      <c r="D46" s="80"/>
    </row>
    <row r="47" spans="1:4" ht="15.75" customHeight="1">
      <c r="A47" s="138" t="s">
        <v>231</v>
      </c>
      <c r="B47" s="80" t="s">
        <v>232</v>
      </c>
      <c r="C47" s="123"/>
      <c r="D47" s="80"/>
    </row>
    <row r="48" spans="1:4" ht="15.45" customHeight="1">
      <c r="A48" s="138"/>
      <c r="B48" s="57" t="s">
        <v>233</v>
      </c>
      <c r="C48" s="123"/>
      <c r="D48" s="80"/>
    </row>
    <row r="49" spans="1:4" ht="15.75" customHeight="1">
      <c r="A49" s="138"/>
      <c r="B49" s="80" t="s">
        <v>234</v>
      </c>
      <c r="C49" s="123"/>
      <c r="D49" s="80"/>
    </row>
    <row r="50" spans="1:4" ht="15.75" customHeight="1">
      <c r="A50" s="138"/>
      <c r="B50" s="80" t="s">
        <v>219</v>
      </c>
      <c r="C50" s="123"/>
      <c r="D50" s="80"/>
    </row>
    <row r="51" spans="1:4" ht="13.2">
      <c r="A51" s="138"/>
      <c r="B51" s="80" t="s">
        <v>235</v>
      </c>
      <c r="C51" s="123"/>
      <c r="D51" s="80"/>
    </row>
    <row r="52" spans="1:4" ht="13.2">
      <c r="A52" s="82"/>
      <c r="B52" s="83" t="s">
        <v>45</v>
      </c>
      <c r="C52" s="110">
        <f>SUM(C47:C51)</f>
        <v>0</v>
      </c>
      <c r="D52" s="81" t="s">
        <v>46</v>
      </c>
    </row>
    <row r="53" spans="1:4" ht="13.2">
      <c r="A53" s="84"/>
      <c r="B53" s="18"/>
      <c r="C53" s="111"/>
      <c r="D53" s="81"/>
    </row>
    <row r="54" spans="1:4" ht="16.8">
      <c r="A54" s="87" t="s">
        <v>95</v>
      </c>
      <c r="B54" s="86"/>
      <c r="C54" s="110"/>
      <c r="D54" s="80"/>
    </row>
    <row r="55" spans="1:4" ht="13.2">
      <c r="A55" s="138" t="s">
        <v>227</v>
      </c>
      <c r="B55" s="80" t="s">
        <v>220</v>
      </c>
      <c r="C55" s="123"/>
      <c r="D55" s="80"/>
    </row>
    <row r="56" spans="1:4" ht="13.2">
      <c r="A56" s="138"/>
      <c r="B56" s="57" t="s">
        <v>221</v>
      </c>
      <c r="C56" s="123"/>
      <c r="D56" s="80"/>
    </row>
    <row r="57" spans="1:4" ht="13.2">
      <c r="A57" s="138"/>
      <c r="B57" s="80" t="s">
        <v>96</v>
      </c>
      <c r="C57" s="123"/>
      <c r="D57" s="80"/>
    </row>
    <row r="58" spans="1:4" ht="13.2">
      <c r="A58" s="138"/>
      <c r="B58" s="80" t="s">
        <v>222</v>
      </c>
      <c r="C58" s="123"/>
      <c r="D58" s="80"/>
    </row>
    <row r="59" spans="1:4" ht="13.2">
      <c r="A59" s="138"/>
      <c r="B59" s="80" t="s">
        <v>223</v>
      </c>
      <c r="C59" s="123"/>
      <c r="D59" s="80"/>
    </row>
    <row r="60" spans="1:4" ht="13.2">
      <c r="A60" s="82"/>
      <c r="B60" s="83" t="s">
        <v>45</v>
      </c>
      <c r="C60" s="110">
        <f>SUM(C55:C59)</f>
        <v>0</v>
      </c>
      <c r="D60" s="81" t="s">
        <v>46</v>
      </c>
    </row>
    <row r="61" spans="1:4" ht="16.8">
      <c r="A61" s="88"/>
      <c r="B61" s="46"/>
      <c r="C61" s="65"/>
    </row>
    <row r="62" spans="1:4" ht="13.2">
      <c r="A62" s="5"/>
      <c r="B62" s="6"/>
      <c r="C62" s="23"/>
    </row>
    <row r="63" spans="1:4" ht="13.2">
      <c r="A63" s="13"/>
      <c r="B63" s="16"/>
      <c r="C63" s="112"/>
    </row>
    <row r="64" spans="1:4" ht="13.2">
      <c r="B64" s="1"/>
      <c r="C64" s="112"/>
    </row>
    <row r="65" spans="1:4" ht="13.2">
      <c r="B65" s="16"/>
      <c r="C65" s="112"/>
    </row>
    <row r="66" spans="1:4" ht="13.2">
      <c r="B66" s="1"/>
      <c r="C66" s="112"/>
    </row>
    <row r="67" spans="1:4" ht="13.8">
      <c r="A67" s="17"/>
      <c r="B67" s="18"/>
      <c r="C67" s="27"/>
      <c r="D67" s="49"/>
    </row>
    <row r="68" spans="1:4" ht="13.2">
      <c r="A68" s="13"/>
      <c r="B68" s="1"/>
      <c r="C68" s="112"/>
    </row>
    <row r="69" spans="1:4" ht="13.2">
      <c r="A69" s="13"/>
      <c r="B69" s="1"/>
      <c r="C69" s="112"/>
    </row>
    <row r="70" spans="1:4" ht="13.2">
      <c r="A70" s="13"/>
      <c r="B70" s="1"/>
      <c r="C70" s="112"/>
    </row>
    <row r="71" spans="1:4" ht="13.2">
      <c r="A71" s="13"/>
      <c r="B71" s="1"/>
      <c r="C71" s="112"/>
    </row>
    <row r="72" spans="1:4" ht="13.2">
      <c r="A72" s="13"/>
      <c r="B72" s="1"/>
      <c r="C72" s="112"/>
    </row>
    <row r="73" spans="1:4" ht="13.2">
      <c r="A73" s="13"/>
      <c r="B73" s="18"/>
      <c r="C73" s="27"/>
      <c r="D73" s="49"/>
    </row>
    <row r="74" spans="1:4" ht="13.2">
      <c r="A74" s="13"/>
    </row>
    <row r="75" spans="1:4" ht="13.2">
      <c r="A75" s="13"/>
      <c r="B75" s="2"/>
    </row>
    <row r="76" spans="1:4" ht="13.8">
      <c r="A76" s="13"/>
      <c r="B76" s="114"/>
    </row>
    <row r="77" spans="1:4" ht="13.8">
      <c r="A77" s="13"/>
      <c r="B77" s="114"/>
      <c r="C77" s="23"/>
    </row>
    <row r="78" spans="1:4" ht="13.8">
      <c r="A78" s="23"/>
      <c r="B78" s="114"/>
      <c r="C78" s="27"/>
    </row>
    <row r="79" spans="1:4" ht="13.8">
      <c r="A79" s="23"/>
      <c r="B79" s="114"/>
      <c r="C79" s="27"/>
    </row>
    <row r="80" spans="1:4" ht="13.8">
      <c r="A80" s="23"/>
      <c r="B80" s="114"/>
      <c r="C80" s="27"/>
    </row>
    <row r="81" spans="1:3" ht="13.8">
      <c r="A81" s="23"/>
      <c r="B81" s="114"/>
      <c r="C81" s="27"/>
    </row>
    <row r="82" spans="1:3" ht="13.8">
      <c r="A82" s="23"/>
      <c r="B82" s="114"/>
      <c r="C82" s="27"/>
    </row>
    <row r="83" spans="1:3" ht="13.8">
      <c r="A83" s="23"/>
      <c r="B83" s="114"/>
      <c r="C83" s="27"/>
    </row>
    <row r="84" spans="1:3" ht="13.8">
      <c r="A84" s="23"/>
      <c r="B84" s="114"/>
      <c r="C84" s="27"/>
    </row>
    <row r="85" spans="1:3" ht="13.8">
      <c r="A85" s="23"/>
      <c r="B85" s="114"/>
      <c r="C85" s="27"/>
    </row>
    <row r="86" spans="1:3" ht="13.2">
      <c r="A86" s="4"/>
      <c r="B86" s="4"/>
      <c r="C86" s="27"/>
    </row>
    <row r="87" spans="1:3" ht="13.2">
      <c r="A87" s="4"/>
      <c r="B87" s="5"/>
      <c r="C87" s="23"/>
    </row>
    <row r="88" spans="1:3" ht="13.2">
      <c r="A88" s="4"/>
      <c r="B88" s="115"/>
      <c r="C88" s="27"/>
    </row>
    <row r="89" spans="1:3" ht="13.8">
      <c r="A89" s="4"/>
      <c r="B89" s="116"/>
      <c r="C89" s="27"/>
    </row>
    <row r="90" spans="1:3" ht="13.8">
      <c r="A90" s="4"/>
      <c r="B90" s="116"/>
      <c r="C90" s="27"/>
    </row>
    <row r="91" spans="1:3" ht="13.8">
      <c r="A91" s="4"/>
      <c r="B91" s="114"/>
      <c r="C91" s="27"/>
    </row>
    <row r="92" spans="1:3" ht="13.8">
      <c r="A92" s="4"/>
      <c r="B92" s="114"/>
      <c r="C92" s="27"/>
    </row>
    <row r="93" spans="1:3" ht="13.8">
      <c r="A93" s="4"/>
      <c r="B93" s="114"/>
      <c r="C93" s="27"/>
    </row>
    <row r="94" spans="1:3" ht="13.8">
      <c r="A94" s="4"/>
      <c r="B94" s="114"/>
      <c r="C94" s="27"/>
    </row>
    <row r="95" spans="1:3" ht="13.8">
      <c r="A95" s="4"/>
      <c r="B95" s="114"/>
      <c r="C95" s="27"/>
    </row>
    <row r="96" spans="1:3" ht="13.8">
      <c r="A96" s="4"/>
      <c r="B96" s="116"/>
      <c r="C96" s="27"/>
    </row>
    <row r="97" spans="1:3" ht="13.8">
      <c r="A97" s="4"/>
      <c r="B97" s="116"/>
      <c r="C97" s="23"/>
    </row>
    <row r="98" spans="1:3" ht="13.8">
      <c r="A98" s="4"/>
      <c r="B98" s="116"/>
      <c r="C98" s="27"/>
    </row>
    <row r="99" spans="1:3" ht="13.8">
      <c r="A99" s="4"/>
      <c r="B99" s="116"/>
      <c r="C99" s="27"/>
    </row>
    <row r="100" spans="1:3" ht="13.8">
      <c r="A100" s="4"/>
      <c r="B100" s="116"/>
      <c r="C100" s="27"/>
    </row>
    <row r="101" spans="1:3" ht="13.8">
      <c r="A101" s="4"/>
      <c r="B101" s="116"/>
      <c r="C101" s="27"/>
    </row>
    <row r="102" spans="1:3" ht="13.8">
      <c r="A102" s="4"/>
      <c r="B102" s="114"/>
      <c r="C102" s="27"/>
    </row>
    <row r="103" spans="1:3" ht="13.2">
      <c r="A103" s="4"/>
    </row>
    <row r="104" spans="1:3" ht="13.2">
      <c r="A104" s="4"/>
    </row>
    <row r="105" spans="1:3" ht="13.2">
      <c r="A105" s="4"/>
      <c r="B105" s="117"/>
      <c r="C105" s="27"/>
    </row>
    <row r="106" spans="1:3" ht="13.8">
      <c r="A106" s="4"/>
      <c r="B106" s="114"/>
      <c r="C106" s="27"/>
    </row>
    <row r="107" spans="1:3" ht="13.8">
      <c r="B107" s="114"/>
    </row>
    <row r="108" spans="1:3" ht="13.8">
      <c r="B108" s="114"/>
    </row>
    <row r="109" spans="1:3" ht="13.8">
      <c r="B109" s="114"/>
    </row>
    <row r="110" spans="1:3" ht="13.8">
      <c r="B110" s="114"/>
    </row>
    <row r="111" spans="1:3" ht="13.8">
      <c r="B111" s="114"/>
    </row>
    <row r="112" spans="1:3" ht="13.8">
      <c r="B112" s="114"/>
    </row>
    <row r="113" spans="2:2" ht="13.8">
      <c r="B113" s="114"/>
    </row>
    <row r="114" spans="2:2" ht="13.8">
      <c r="B114" s="114"/>
    </row>
    <row r="115" spans="2:2" ht="13.8">
      <c r="B115" s="114"/>
    </row>
    <row r="116" spans="2:2" ht="13.8">
      <c r="B116" s="114"/>
    </row>
  </sheetData>
  <sheetProtection algorithmName="SHA-512" hashValue="MYR9Wp9ZSobBb2RWTYgxVNvTq1I74VNTqANQiVSQxxM5sETBkFLfWq7INXWEiDA8uWqcfWmHpxvH5r5G4FdM4g==" saltValue="JHjo/EG9DKEAW6ketRMyxw==" spinCount="100000" sheet="1" objects="1" scenarios="1"/>
  <mergeCells count="9">
    <mergeCell ref="A40:A43"/>
    <mergeCell ref="A47:A51"/>
    <mergeCell ref="A55:A59"/>
    <mergeCell ref="A12:A16"/>
    <mergeCell ref="A5:A10"/>
    <mergeCell ref="A18:A21"/>
    <mergeCell ref="A23:A26"/>
    <mergeCell ref="A30:A34"/>
    <mergeCell ref="A36:A38"/>
  </mergeCells>
  <dataValidations count="1">
    <dataValidation type="whole" allowBlank="1" showInputMessage="1" showErrorMessage="1" sqref="C5:C10 C12:C16 C18:C21 C23:C26 C30:C34 C36:C38 C40:C43 C47:C51 C55:C59" xr:uid="{1FED6B3E-3B77-45EC-8B64-5E45C9FCC1F9}">
      <formula1>1</formula1>
      <formula2>5</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F70"/>
  <sheetViews>
    <sheetView zoomScaleNormal="100" workbookViewId="0">
      <selection activeCell="E20" sqref="E20"/>
    </sheetView>
  </sheetViews>
  <sheetFormatPr defaultColWidth="12.6640625" defaultRowHeight="15.75" customHeight="1"/>
  <cols>
    <col min="1" max="1" width="35.109375" customWidth="1"/>
    <col min="2" max="2" width="116.6640625" customWidth="1"/>
    <col min="3" max="3" width="10.44140625" style="42" customWidth="1"/>
  </cols>
  <sheetData>
    <row r="1" spans="1:6" ht="13.2">
      <c r="A1" s="41"/>
      <c r="B1" s="41"/>
      <c r="C1" s="75"/>
    </row>
    <row r="2" spans="1:6" ht="15.75" customHeight="1">
      <c r="A2" s="48" t="s">
        <v>20</v>
      </c>
      <c r="B2" s="41"/>
      <c r="C2" s="75"/>
    </row>
    <row r="3" spans="1:6" ht="21.75" customHeight="1">
      <c r="A3" s="54" t="s">
        <v>105</v>
      </c>
      <c r="B3" s="50"/>
      <c r="C3" s="53" t="s">
        <v>0</v>
      </c>
    </row>
    <row r="4" spans="1:6" ht="13.2">
      <c r="A4" s="98" t="s">
        <v>2</v>
      </c>
      <c r="B4" s="98" t="s">
        <v>3</v>
      </c>
      <c r="C4" s="40" t="s">
        <v>4</v>
      </c>
    </row>
    <row r="5" spans="1:6" ht="13.2">
      <c r="A5" s="142" t="s">
        <v>21</v>
      </c>
      <c r="B5" s="69" t="s">
        <v>106</v>
      </c>
      <c r="C5" s="100"/>
    </row>
    <row r="6" spans="1:6" ht="13.2">
      <c r="A6" s="132"/>
      <c r="B6" s="69" t="s">
        <v>107</v>
      </c>
      <c r="C6" s="100"/>
    </row>
    <row r="7" spans="1:6" ht="13.2">
      <c r="A7" s="132"/>
      <c r="B7" s="69" t="s">
        <v>108</v>
      </c>
      <c r="C7" s="100"/>
    </row>
    <row r="8" spans="1:6" ht="13.2">
      <c r="A8" s="132"/>
      <c r="B8" s="69" t="s">
        <v>109</v>
      </c>
      <c r="C8" s="100"/>
    </row>
    <row r="9" spans="1:6" ht="13.2">
      <c r="A9" s="132"/>
      <c r="B9" s="69" t="s">
        <v>110</v>
      </c>
      <c r="C9" s="100"/>
    </row>
    <row r="10" spans="1:6" ht="13.8">
      <c r="A10" s="76"/>
      <c r="B10" s="77" t="s">
        <v>45</v>
      </c>
      <c r="C10" s="39">
        <f>C5+C6+C7+C8+C9</f>
        <v>0</v>
      </c>
      <c r="D10" s="49" t="s">
        <v>46</v>
      </c>
    </row>
    <row r="11" spans="1:6" ht="13.2">
      <c r="A11" s="135" t="s">
        <v>22</v>
      </c>
      <c r="B11" s="69" t="s">
        <v>111</v>
      </c>
      <c r="C11" s="100"/>
      <c r="F11" s="13"/>
    </row>
    <row r="12" spans="1:6" ht="13.2">
      <c r="A12" s="132"/>
      <c r="B12" s="58" t="s">
        <v>112</v>
      </c>
      <c r="C12" s="100"/>
      <c r="F12" s="13"/>
    </row>
    <row r="13" spans="1:6" ht="13.2">
      <c r="A13" s="132"/>
      <c r="B13" s="58" t="s">
        <v>113</v>
      </c>
      <c r="C13" s="100"/>
      <c r="F13" s="13"/>
    </row>
    <row r="14" spans="1:6" ht="13.2">
      <c r="A14" s="132"/>
      <c r="B14" s="70" t="s">
        <v>114</v>
      </c>
      <c r="C14" s="100"/>
    </row>
    <row r="15" spans="1:6" ht="16.8" customHeight="1">
      <c r="A15" s="132"/>
      <c r="B15" s="71" t="s">
        <v>22</v>
      </c>
      <c r="C15" s="100"/>
    </row>
    <row r="16" spans="1:6" ht="13.8">
      <c r="A16" s="76"/>
      <c r="B16" s="77" t="s">
        <v>45</v>
      </c>
      <c r="C16" s="39">
        <f>C11+C12+C13+C14+C15</f>
        <v>0</v>
      </c>
      <c r="D16" s="49" t="s">
        <v>46</v>
      </c>
    </row>
    <row r="17" spans="1:4" ht="13.2">
      <c r="A17" s="135" t="s">
        <v>115</v>
      </c>
      <c r="B17" s="58" t="s">
        <v>116</v>
      </c>
      <c r="C17" s="100"/>
    </row>
    <row r="18" spans="1:4" ht="13.2">
      <c r="A18" s="132"/>
      <c r="B18" s="58" t="s">
        <v>117</v>
      </c>
      <c r="C18" s="100"/>
    </row>
    <row r="19" spans="1:4" ht="13.2">
      <c r="A19" s="132"/>
      <c r="B19" s="58" t="s">
        <v>118</v>
      </c>
      <c r="C19" s="100"/>
    </row>
    <row r="20" spans="1:4" ht="13.2">
      <c r="A20" s="132"/>
      <c r="B20" s="58" t="s">
        <v>119</v>
      </c>
      <c r="C20" s="100"/>
    </row>
    <row r="21" spans="1:4" ht="13.2">
      <c r="A21" s="132"/>
      <c r="B21" s="70" t="s">
        <v>120</v>
      </c>
      <c r="C21" s="100"/>
    </row>
    <row r="22" spans="1:4" ht="13.8">
      <c r="A22" s="76"/>
      <c r="B22" s="77" t="s">
        <v>45</v>
      </c>
      <c r="C22" s="39">
        <f>C17+C18+C19+C20+C21</f>
        <v>0</v>
      </c>
      <c r="D22" s="49" t="s">
        <v>46</v>
      </c>
    </row>
    <row r="23" spans="1:4" ht="15.6">
      <c r="A23" s="72"/>
      <c r="B23" s="73"/>
      <c r="C23" s="4"/>
    </row>
    <row r="24" spans="1:4" ht="19.5" customHeight="1">
      <c r="A24" s="78" t="s">
        <v>121</v>
      </c>
      <c r="B24" s="79"/>
      <c r="C24" s="50"/>
    </row>
    <row r="25" spans="1:4" ht="13.2">
      <c r="A25" s="143" t="s">
        <v>23</v>
      </c>
      <c r="B25" s="144"/>
      <c r="C25" s="50"/>
    </row>
    <row r="26" spans="1:4" ht="26.4">
      <c r="A26" s="135" t="s">
        <v>122</v>
      </c>
      <c r="B26" s="58" t="s">
        <v>123</v>
      </c>
      <c r="C26" s="100"/>
    </row>
    <row r="27" spans="1:4" ht="13.2">
      <c r="A27" s="132"/>
      <c r="B27" s="69" t="s">
        <v>124</v>
      </c>
      <c r="C27" s="100"/>
    </row>
    <row r="28" spans="1:4" ht="13.2">
      <c r="A28" s="132"/>
      <c r="B28" s="69" t="s">
        <v>125</v>
      </c>
      <c r="C28" s="100"/>
    </row>
    <row r="29" spans="1:4" ht="13.2">
      <c r="A29" s="132"/>
      <c r="B29" s="69" t="s">
        <v>126</v>
      </c>
      <c r="C29" s="100"/>
    </row>
    <row r="30" spans="1:4" ht="13.2">
      <c r="A30" s="132"/>
      <c r="B30" s="69" t="s">
        <v>127</v>
      </c>
      <c r="C30" s="100"/>
    </row>
    <row r="31" spans="1:4" ht="13.2">
      <c r="A31" s="132"/>
      <c r="B31" s="69" t="s">
        <v>128</v>
      </c>
      <c r="C31" s="100"/>
    </row>
    <row r="32" spans="1:4" ht="13.8">
      <c r="A32" s="76"/>
      <c r="B32" s="77" t="s">
        <v>45</v>
      </c>
      <c r="C32" s="39">
        <f>SUM(C26:C31)</f>
        <v>0</v>
      </c>
      <c r="D32" s="49" t="s">
        <v>129</v>
      </c>
    </row>
    <row r="33" spans="1:4" ht="13.2">
      <c r="A33" s="135" t="s">
        <v>130</v>
      </c>
      <c r="B33" s="69" t="s">
        <v>131</v>
      </c>
      <c r="C33" s="100"/>
    </row>
    <row r="34" spans="1:4" ht="13.2">
      <c r="A34" s="132"/>
      <c r="B34" s="69" t="s">
        <v>132</v>
      </c>
      <c r="C34" s="100"/>
    </row>
    <row r="35" spans="1:4" ht="13.2">
      <c r="A35" s="132"/>
      <c r="B35" s="69" t="s">
        <v>133</v>
      </c>
      <c r="C35" s="100"/>
    </row>
    <row r="36" spans="1:4" ht="26.4">
      <c r="A36" s="132"/>
      <c r="B36" s="58" t="s">
        <v>134</v>
      </c>
      <c r="C36" s="119"/>
    </row>
    <row r="37" spans="1:4" ht="13.8">
      <c r="A37" s="76"/>
      <c r="B37" s="77" t="s">
        <v>45</v>
      </c>
      <c r="C37" s="39">
        <f>SUM(C33:C36)</f>
        <v>0</v>
      </c>
      <c r="D37" s="49" t="s">
        <v>52</v>
      </c>
    </row>
    <row r="38" spans="1:4" ht="29.25" customHeight="1">
      <c r="A38" s="140" t="s">
        <v>24</v>
      </c>
      <c r="B38" s="74" t="s">
        <v>135</v>
      </c>
      <c r="C38" s="100"/>
    </row>
    <row r="39" spans="1:4" ht="30.75" customHeight="1">
      <c r="A39" s="141"/>
      <c r="B39" s="74" t="s">
        <v>136</v>
      </c>
      <c r="C39" s="119"/>
    </row>
    <row r="40" spans="1:4" ht="13.8">
      <c r="A40" s="55"/>
      <c r="B40" s="56" t="s">
        <v>45</v>
      </c>
      <c r="C40" s="39">
        <f>C38+C39</f>
        <v>0</v>
      </c>
      <c r="D40" s="49" t="s">
        <v>56</v>
      </c>
    </row>
    <row r="41" spans="1:4" ht="13.2">
      <c r="A41" s="47"/>
      <c r="B41" s="47"/>
      <c r="C41" s="47"/>
    </row>
    <row r="42" spans="1:4" ht="13.2">
      <c r="A42" s="5"/>
      <c r="B42" s="5"/>
      <c r="C42" s="5"/>
    </row>
    <row r="43" spans="1:4" ht="13.8">
      <c r="A43" s="19"/>
      <c r="B43" s="19"/>
      <c r="C43" s="19"/>
      <c r="D43" s="19"/>
    </row>
    <row r="44" spans="1:4" ht="13.8">
      <c r="A44" s="19"/>
      <c r="B44" s="19"/>
      <c r="C44" s="19"/>
      <c r="D44" s="19"/>
    </row>
    <row r="45" spans="1:4" ht="13.8">
      <c r="A45" s="19"/>
      <c r="B45" s="19"/>
      <c r="C45" s="19"/>
      <c r="D45" s="19"/>
    </row>
    <row r="46" spans="1:4" ht="13.8">
      <c r="A46" s="19"/>
      <c r="B46" s="19"/>
      <c r="C46" s="19"/>
      <c r="D46" s="19"/>
    </row>
    <row r="47" spans="1:4" ht="13.8">
      <c r="A47" s="19"/>
      <c r="B47" s="19"/>
      <c r="C47" s="19"/>
      <c r="D47" s="19"/>
    </row>
    <row r="48" spans="1:4" ht="13.8">
      <c r="A48" s="19"/>
      <c r="B48" s="19"/>
      <c r="C48" s="19"/>
      <c r="D48" s="19"/>
    </row>
    <row r="49" spans="1:4" ht="13.8">
      <c r="A49" s="19"/>
      <c r="B49" s="19"/>
      <c r="C49" s="19"/>
      <c r="D49" s="19"/>
    </row>
    <row r="50" spans="1:4" ht="13.8">
      <c r="A50" s="19"/>
      <c r="B50" s="19"/>
      <c r="C50" s="19"/>
      <c r="D50" s="19"/>
    </row>
    <row r="51" spans="1:4" ht="13.8">
      <c r="A51" s="19"/>
      <c r="B51" s="19"/>
      <c r="C51" s="19"/>
      <c r="D51" s="19"/>
    </row>
    <row r="52" spans="1:4" ht="13.8">
      <c r="A52" s="19"/>
      <c r="B52" s="19"/>
      <c r="C52" s="19"/>
      <c r="D52" s="19"/>
    </row>
    <row r="53" spans="1:4" ht="13.8">
      <c r="A53" s="19"/>
      <c r="B53" s="19"/>
      <c r="C53" s="19"/>
      <c r="D53" s="19"/>
    </row>
    <row r="54" spans="1:4" ht="13.8">
      <c r="A54" s="19"/>
      <c r="B54" s="19"/>
      <c r="C54" s="19"/>
      <c r="D54" s="19"/>
    </row>
    <row r="55" spans="1:4" ht="13.8">
      <c r="A55" s="19"/>
      <c r="B55" s="19"/>
      <c r="C55" s="19"/>
      <c r="D55" s="19"/>
    </row>
    <row r="56" spans="1:4" ht="13.8">
      <c r="A56" s="19"/>
      <c r="B56" s="19"/>
      <c r="C56" s="19"/>
      <c r="D56" s="19"/>
    </row>
    <row r="57" spans="1:4" ht="13.8">
      <c r="A57" s="19"/>
      <c r="B57" s="19"/>
      <c r="C57" s="19"/>
      <c r="D57" s="19"/>
    </row>
    <row r="58" spans="1:4" ht="13.8">
      <c r="A58" s="19"/>
      <c r="B58" s="19"/>
      <c r="C58" s="19"/>
      <c r="D58" s="19"/>
    </row>
    <row r="59" spans="1:4" ht="13.8">
      <c r="A59" s="19"/>
      <c r="B59" s="19"/>
      <c r="C59" s="19"/>
      <c r="D59" s="19"/>
    </row>
    <row r="60" spans="1:4" ht="13.8">
      <c r="A60" s="19"/>
      <c r="B60" s="19"/>
      <c r="C60" s="19"/>
      <c r="D60" s="19"/>
    </row>
    <row r="61" spans="1:4" ht="13.8">
      <c r="A61" s="19"/>
      <c r="B61" s="19"/>
      <c r="C61" s="19"/>
      <c r="D61" s="19"/>
    </row>
    <row r="62" spans="1:4" ht="13.8">
      <c r="A62" s="19"/>
      <c r="B62" s="19"/>
      <c r="C62" s="19"/>
      <c r="D62" s="19"/>
    </row>
    <row r="63" spans="1:4" ht="13.8">
      <c r="A63" s="19"/>
      <c r="B63" s="19"/>
      <c r="C63" s="19"/>
      <c r="D63" s="19"/>
    </row>
    <row r="64" spans="1:4" ht="13.8">
      <c r="A64" s="19"/>
      <c r="B64" s="19"/>
      <c r="C64" s="19"/>
      <c r="D64" s="19"/>
    </row>
    <row r="65" spans="1:4" ht="13.8">
      <c r="A65" s="19"/>
      <c r="B65" s="19"/>
      <c r="C65" s="19"/>
      <c r="D65" s="19"/>
    </row>
    <row r="66" spans="1:4" ht="13.8">
      <c r="A66" s="19"/>
      <c r="B66" s="19"/>
      <c r="C66" s="19"/>
      <c r="D66" s="19"/>
    </row>
    <row r="67" spans="1:4" ht="13.8">
      <c r="A67" s="19"/>
      <c r="B67" s="19"/>
      <c r="C67" s="19"/>
      <c r="D67" s="19"/>
    </row>
    <row r="68" spans="1:4" ht="13.8">
      <c r="A68" s="19"/>
      <c r="B68" s="19"/>
      <c r="C68" s="19"/>
      <c r="D68" s="19"/>
    </row>
    <row r="69" spans="1:4" ht="13.8">
      <c r="A69" s="19"/>
      <c r="B69" s="19"/>
      <c r="C69" s="19"/>
      <c r="D69" s="19"/>
    </row>
    <row r="70" spans="1:4" ht="13.8">
      <c r="A70" s="19"/>
      <c r="B70" s="19"/>
      <c r="C70" s="19"/>
      <c r="D70" s="19"/>
    </row>
  </sheetData>
  <sheetProtection algorithmName="SHA-512" hashValue="Vc/x2IPNE5I5uaL2vzmzlRH7csVZVibFUx81K6YtRWuH4WP8Knp11ZaaxtuGQ4m7l0tOlB5qEMz4ogWzo8mDrw==" saltValue="S1CDnWMGvyucczkwmITFiw==" spinCount="100000" sheet="1" objects="1" scenarios="1"/>
  <mergeCells count="7">
    <mergeCell ref="A33:A36"/>
    <mergeCell ref="A38:A39"/>
    <mergeCell ref="A5:A9"/>
    <mergeCell ref="A11:A15"/>
    <mergeCell ref="A17:A21"/>
    <mergeCell ref="A25:B25"/>
    <mergeCell ref="A26:A31"/>
  </mergeCells>
  <dataValidations count="1">
    <dataValidation type="whole" allowBlank="1" showInputMessage="1" showErrorMessage="1" sqref="C5:C9 C11:C15 C17:C21 C26:C31 C33:C36 C38:C39" xr:uid="{3988FDEA-5CAD-4841-8944-4AB5F5973439}">
      <formula1>1</formula1>
      <formula2>5</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D34"/>
  <sheetViews>
    <sheetView zoomScaleNormal="100" workbookViewId="0">
      <selection activeCell="E15" sqref="E15"/>
    </sheetView>
  </sheetViews>
  <sheetFormatPr defaultColWidth="12.6640625" defaultRowHeight="15.75" customHeight="1"/>
  <cols>
    <col min="1" max="1" width="33.44140625" customWidth="1"/>
    <col min="2" max="2" width="99.44140625" customWidth="1"/>
    <col min="3" max="3" width="12.6640625" style="42"/>
  </cols>
  <sheetData>
    <row r="1" spans="1:4" ht="13.2">
      <c r="A1" s="45"/>
      <c r="B1" s="45"/>
      <c r="C1" s="67"/>
    </row>
    <row r="2" spans="1:4" ht="15.75" customHeight="1">
      <c r="A2" s="48" t="s">
        <v>25</v>
      </c>
      <c r="B2" s="45"/>
      <c r="C2" s="67"/>
    </row>
    <row r="3" spans="1:4" ht="16.8">
      <c r="A3" s="54" t="s">
        <v>137</v>
      </c>
      <c r="B3" s="50"/>
      <c r="C3" s="53" t="s">
        <v>0</v>
      </c>
    </row>
    <row r="4" spans="1:4" ht="13.2">
      <c r="A4" s="98" t="s">
        <v>2</v>
      </c>
      <c r="B4" s="98" t="s">
        <v>3</v>
      </c>
      <c r="C4" s="40" t="s">
        <v>4</v>
      </c>
    </row>
    <row r="5" spans="1:4" ht="13.2">
      <c r="A5" s="135" t="s">
        <v>138</v>
      </c>
      <c r="B5" s="11" t="s">
        <v>139</v>
      </c>
      <c r="C5" s="118"/>
    </row>
    <row r="6" spans="1:4" ht="13.2">
      <c r="A6" s="132"/>
      <c r="B6" s="11" t="s">
        <v>140</v>
      </c>
      <c r="C6" s="100"/>
    </row>
    <row r="7" spans="1:4" ht="15.75" customHeight="1">
      <c r="A7" s="132"/>
      <c r="B7" s="15" t="s">
        <v>200</v>
      </c>
      <c r="C7" s="100"/>
    </row>
    <row r="8" spans="1:4" ht="13.2">
      <c r="A8" s="132"/>
      <c r="B8" s="28" t="s">
        <v>141</v>
      </c>
      <c r="C8" s="100"/>
    </row>
    <row r="9" spans="1:4" ht="13.8">
      <c r="A9" s="55"/>
      <c r="B9" s="56" t="s">
        <v>45</v>
      </c>
      <c r="C9" s="39">
        <f>SUM(C5:C8)</f>
        <v>0</v>
      </c>
      <c r="D9" s="49" t="s">
        <v>52</v>
      </c>
    </row>
    <row r="10" spans="1:4" ht="15.6">
      <c r="A10" s="25"/>
      <c r="B10" s="29"/>
      <c r="C10" s="4"/>
    </row>
    <row r="11" spans="1:4" ht="16.8">
      <c r="A11" s="54" t="s">
        <v>142</v>
      </c>
      <c r="B11" s="50"/>
      <c r="C11" s="50"/>
    </row>
    <row r="12" spans="1:4" ht="13.2">
      <c r="A12" s="145" t="s">
        <v>26</v>
      </c>
      <c r="B12" s="11" t="s">
        <v>143</v>
      </c>
      <c r="C12" s="100"/>
    </row>
    <row r="13" spans="1:4" ht="13.2">
      <c r="A13" s="132"/>
      <c r="B13" s="11" t="s">
        <v>144</v>
      </c>
      <c r="C13" s="100"/>
    </row>
    <row r="14" spans="1:4" ht="13.2">
      <c r="A14" s="132"/>
      <c r="B14" s="11" t="s">
        <v>145</v>
      </c>
      <c r="C14" s="118"/>
    </row>
    <row r="15" spans="1:4" ht="26.4">
      <c r="A15" s="132"/>
      <c r="B15" s="12" t="s">
        <v>146</v>
      </c>
      <c r="C15" s="101"/>
      <c r="D15" s="49"/>
    </row>
    <row r="16" spans="1:4" ht="13.2">
      <c r="A16" s="132"/>
      <c r="B16" s="68" t="s">
        <v>147</v>
      </c>
      <c r="C16" s="100"/>
      <c r="D16" s="49"/>
    </row>
    <row r="17" spans="1:4" ht="13.2">
      <c r="A17" s="132"/>
      <c r="B17" s="11" t="s">
        <v>148</v>
      </c>
      <c r="C17" s="100"/>
      <c r="D17" s="49"/>
    </row>
    <row r="18" spans="1:4" ht="13.8">
      <c r="A18" s="55"/>
      <c r="B18" s="56" t="s">
        <v>45</v>
      </c>
      <c r="C18" s="39">
        <f>SUM(C11:C14)</f>
        <v>0</v>
      </c>
      <c r="D18" s="49" t="s">
        <v>129</v>
      </c>
    </row>
    <row r="19" spans="1:4" ht="13.2">
      <c r="A19" s="145" t="s">
        <v>27</v>
      </c>
      <c r="B19" s="11" t="s">
        <v>149</v>
      </c>
      <c r="C19" s="100"/>
    </row>
    <row r="20" spans="1:4" ht="13.2">
      <c r="A20" s="132"/>
      <c r="B20" s="12" t="s">
        <v>150</v>
      </c>
      <c r="C20" s="100"/>
    </row>
    <row r="21" spans="1:4" ht="13.2">
      <c r="A21" s="132"/>
      <c r="B21" s="12" t="s">
        <v>151</v>
      </c>
      <c r="C21" s="100"/>
    </row>
    <row r="22" spans="1:4" ht="13.8">
      <c r="A22" s="55"/>
      <c r="B22" s="56" t="s">
        <v>45</v>
      </c>
      <c r="C22" s="39">
        <f>SUM(C19:C21)</f>
        <v>0</v>
      </c>
      <c r="D22" s="49" t="s">
        <v>69</v>
      </c>
    </row>
    <row r="23" spans="1:4" ht="13.2">
      <c r="A23" s="47"/>
      <c r="B23" s="47"/>
      <c r="C23" s="47"/>
    </row>
    <row r="24" spans="1:4" ht="13.2">
      <c r="A24" s="5"/>
      <c r="B24" s="5"/>
      <c r="C24" s="5"/>
    </row>
    <row r="25" spans="1:4" ht="13.2">
      <c r="A25" s="5"/>
      <c r="B25" s="5"/>
      <c r="C25" s="5"/>
    </row>
    <row r="26" spans="1:4" ht="13.2">
      <c r="A26" s="5"/>
      <c r="B26" s="5"/>
      <c r="C26" s="5"/>
    </row>
    <row r="27" spans="1:4" ht="13.2">
      <c r="A27" s="5"/>
      <c r="B27" s="5"/>
      <c r="C27" s="5"/>
    </row>
    <row r="28" spans="1:4" ht="13.2">
      <c r="A28" s="5"/>
      <c r="B28" s="5"/>
      <c r="C28" s="5"/>
    </row>
    <row r="29" spans="1:4" ht="13.2">
      <c r="A29" s="5"/>
      <c r="B29" s="5"/>
      <c r="C29" s="5"/>
    </row>
    <row r="30" spans="1:4" ht="13.2">
      <c r="A30" s="5"/>
      <c r="B30" s="5"/>
      <c r="C30" s="5"/>
    </row>
    <row r="31" spans="1:4" ht="13.2">
      <c r="A31" s="5"/>
      <c r="B31" s="5"/>
      <c r="C31" s="5"/>
    </row>
    <row r="32" spans="1:4" ht="13.2">
      <c r="A32" s="5"/>
      <c r="B32" s="5"/>
      <c r="C32" s="5"/>
    </row>
    <row r="33" spans="1:3" ht="13.2">
      <c r="A33" s="5"/>
      <c r="B33" s="5"/>
      <c r="C33" s="5"/>
    </row>
    <row r="34" spans="1:3" ht="13.2">
      <c r="A34" s="5"/>
      <c r="B34" s="5"/>
      <c r="C34" s="5"/>
    </row>
  </sheetData>
  <sheetProtection algorithmName="SHA-512" hashValue="aO3Z+N6JQCFQOhGEJgsZR27WgonUNmzGPDnC77kAfdluBPd/ew6opkNiQuQ6rVRX/JZrptK2++z5c8cRAetwNA==" saltValue="6ahn97Y8ONbZJk/r8Tgj5Q==" spinCount="100000" sheet="1" objects="1" scenarios="1"/>
  <mergeCells count="3">
    <mergeCell ref="A5:A8"/>
    <mergeCell ref="A19:A21"/>
    <mergeCell ref="A12:A17"/>
  </mergeCells>
  <dataValidations count="2">
    <dataValidation type="list" allowBlank="1" showErrorMessage="1" sqref="C9" xr:uid="{00000000-0002-0000-0600-000000000000}">
      <formula1>"11"</formula1>
    </dataValidation>
    <dataValidation type="whole" allowBlank="1" showInputMessage="1" showErrorMessage="1" sqref="C5:C8 C12:C17 C19:C21" xr:uid="{B0452851-27B4-43AA-9CF0-CE8B83731475}">
      <formula1>1</formula1>
      <formula2>5</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E91"/>
  <sheetViews>
    <sheetView zoomScaleNormal="100" workbookViewId="0">
      <selection activeCell="E9" sqref="E9"/>
    </sheetView>
  </sheetViews>
  <sheetFormatPr defaultColWidth="12.6640625" defaultRowHeight="15.75" customHeight="1"/>
  <cols>
    <col min="1" max="1" width="34.6640625" customWidth="1"/>
    <col min="2" max="2" width="133.33203125" customWidth="1"/>
    <col min="3" max="3" width="11.109375" customWidth="1"/>
  </cols>
  <sheetData>
    <row r="1" spans="1:5" ht="13.2">
      <c r="A1" s="45"/>
      <c r="B1" s="45"/>
      <c r="C1" s="45"/>
    </row>
    <row r="2" spans="1:5" ht="15.75" customHeight="1">
      <c r="A2" s="48" t="s">
        <v>28</v>
      </c>
      <c r="B2" s="45"/>
      <c r="C2" s="45"/>
    </row>
    <row r="3" spans="1:5" ht="16.8">
      <c r="A3" s="54" t="s">
        <v>152</v>
      </c>
      <c r="B3" s="50"/>
      <c r="C3" s="53" t="s">
        <v>0</v>
      </c>
    </row>
    <row r="4" spans="1:5" ht="15.75" customHeight="1">
      <c r="A4" s="98" t="s">
        <v>2</v>
      </c>
      <c r="B4" s="98" t="s">
        <v>3</v>
      </c>
      <c r="C4" s="40" t="s">
        <v>4</v>
      </c>
      <c r="E4" s="11"/>
    </row>
    <row r="5" spans="1:5" ht="15.75" customHeight="1">
      <c r="A5" s="135" t="s">
        <v>29</v>
      </c>
      <c r="B5" s="11" t="s">
        <v>153</v>
      </c>
      <c r="C5" s="100"/>
      <c r="E5" s="11"/>
    </row>
    <row r="6" spans="1:5" ht="15.75" customHeight="1">
      <c r="A6" s="132"/>
      <c r="B6" s="11" t="s">
        <v>154</v>
      </c>
      <c r="C6" s="119"/>
      <c r="E6" s="11"/>
    </row>
    <row r="7" spans="1:5" ht="15.75" customHeight="1">
      <c r="A7" s="132"/>
      <c r="B7" s="11" t="s">
        <v>155</v>
      </c>
      <c r="C7" s="119"/>
      <c r="E7" s="10"/>
    </row>
    <row r="8" spans="1:5" ht="15.75" customHeight="1">
      <c r="A8" s="132"/>
      <c r="B8" s="11" t="s">
        <v>156</v>
      </c>
      <c r="C8" s="119"/>
      <c r="E8" s="11"/>
    </row>
    <row r="9" spans="1:5" ht="15.75" customHeight="1">
      <c r="A9" s="55"/>
      <c r="B9" s="56" t="s">
        <v>45</v>
      </c>
      <c r="C9" s="66">
        <f>SUM(C5:C8)</f>
        <v>0</v>
      </c>
      <c r="D9" s="49" t="s">
        <v>52</v>
      </c>
    </row>
    <row r="10" spans="1:5" ht="15.75" customHeight="1">
      <c r="A10" s="138" t="s">
        <v>157</v>
      </c>
      <c r="B10" s="16" t="s">
        <v>158</v>
      </c>
      <c r="C10" s="120"/>
    </row>
    <row r="11" spans="1:5" ht="15.75" customHeight="1">
      <c r="A11" s="132"/>
      <c r="B11" s="16" t="s">
        <v>159</v>
      </c>
      <c r="C11" s="120"/>
    </row>
    <row r="12" spans="1:5" ht="15.45" customHeight="1">
      <c r="A12" s="132"/>
      <c r="B12" s="22" t="s">
        <v>160</v>
      </c>
      <c r="C12" s="120"/>
    </row>
    <row r="13" spans="1:5" ht="15.75" customHeight="1">
      <c r="A13" s="55"/>
      <c r="B13" s="56" t="s">
        <v>45</v>
      </c>
      <c r="C13" s="66">
        <f>SUM(C10:C12)</f>
        <v>0</v>
      </c>
      <c r="D13" s="49" t="s">
        <v>69</v>
      </c>
    </row>
    <row r="14" spans="1:5" ht="15.75" customHeight="1">
      <c r="A14" s="19"/>
      <c r="B14" s="26"/>
      <c r="C14" s="27"/>
    </row>
    <row r="15" spans="1:5" ht="16.8">
      <c r="A15" s="54" t="s">
        <v>161</v>
      </c>
      <c r="B15" s="50"/>
      <c r="C15" s="64"/>
    </row>
    <row r="16" spans="1:5" ht="15.75" customHeight="1">
      <c r="A16" s="135" t="s">
        <v>31</v>
      </c>
      <c r="B16" s="11" t="s">
        <v>162</v>
      </c>
      <c r="C16" s="119"/>
    </row>
    <row r="17" spans="1:4" ht="15.75" customHeight="1">
      <c r="A17" s="132"/>
      <c r="B17" s="11" t="s">
        <v>163</v>
      </c>
      <c r="C17" s="119"/>
    </row>
    <row r="18" spans="1:4" ht="26.4">
      <c r="A18" s="132"/>
      <c r="B18" s="14" t="s">
        <v>164</v>
      </c>
      <c r="C18" s="119"/>
    </row>
    <row r="19" spans="1:4" ht="15.45" customHeight="1">
      <c r="A19" s="132"/>
      <c r="B19" s="14" t="s">
        <v>165</v>
      </c>
      <c r="C19" s="119"/>
    </row>
    <row r="20" spans="1:4" ht="17.55" customHeight="1">
      <c r="A20" s="132"/>
      <c r="B20" s="14" t="s">
        <v>166</v>
      </c>
      <c r="C20" s="119"/>
    </row>
    <row r="21" spans="1:4" ht="15.75" customHeight="1">
      <c r="A21" s="55"/>
      <c r="B21" s="56" t="s">
        <v>45</v>
      </c>
      <c r="C21" s="66">
        <f>SUM(C16:C20)</f>
        <v>0</v>
      </c>
      <c r="D21" s="49" t="s">
        <v>46</v>
      </c>
    </row>
    <row r="22" spans="1:4" ht="15.75" customHeight="1">
      <c r="A22" s="135" t="s">
        <v>32</v>
      </c>
      <c r="B22" s="28" t="s">
        <v>167</v>
      </c>
      <c r="C22" s="119"/>
    </row>
    <row r="23" spans="1:4" ht="15.75" customHeight="1">
      <c r="A23" s="132"/>
      <c r="B23" s="28" t="s">
        <v>168</v>
      </c>
      <c r="C23" s="119"/>
    </row>
    <row r="24" spans="1:4" ht="14.55" customHeight="1">
      <c r="A24" s="132"/>
      <c r="B24" s="21" t="s">
        <v>169</v>
      </c>
      <c r="C24" s="119"/>
    </row>
    <row r="25" spans="1:4" ht="15.75" customHeight="1">
      <c r="A25" s="132"/>
      <c r="B25" s="28" t="s">
        <v>170</v>
      </c>
      <c r="C25" s="119"/>
    </row>
    <row r="26" spans="1:4" ht="15.75" customHeight="1">
      <c r="A26" s="55"/>
      <c r="B26" s="56" t="s">
        <v>45</v>
      </c>
      <c r="C26" s="66">
        <f>SUM(C22:C25)</f>
        <v>0</v>
      </c>
      <c r="D26" s="49" t="s">
        <v>52</v>
      </c>
    </row>
    <row r="27" spans="1:4" ht="15.75" customHeight="1">
      <c r="A27" s="5"/>
      <c r="B27" s="5"/>
      <c r="C27" s="23"/>
    </row>
    <row r="28" spans="1:4" ht="16.8">
      <c r="A28" s="54" t="s">
        <v>171</v>
      </c>
      <c r="B28" s="50"/>
      <c r="C28" s="64"/>
    </row>
    <row r="29" spans="1:4" ht="26.4">
      <c r="A29" s="135" t="s">
        <v>172</v>
      </c>
      <c r="B29" s="14" t="s">
        <v>173</v>
      </c>
      <c r="C29" s="119"/>
    </row>
    <row r="30" spans="1:4" ht="15.75" customHeight="1">
      <c r="A30" s="132"/>
      <c r="B30" s="11" t="s">
        <v>33</v>
      </c>
      <c r="C30" s="119"/>
    </row>
    <row r="31" spans="1:4" ht="15.75" customHeight="1">
      <c r="A31" s="132"/>
      <c r="B31" s="14" t="s">
        <v>174</v>
      </c>
      <c r="C31" s="119"/>
    </row>
    <row r="32" spans="1:4" ht="15.75" customHeight="1">
      <c r="A32" s="132"/>
      <c r="B32" s="11" t="s">
        <v>175</v>
      </c>
      <c r="C32" s="119"/>
    </row>
    <row r="33" spans="1:4" ht="15.75" customHeight="1">
      <c r="A33" s="55"/>
      <c r="B33" s="56" t="s">
        <v>45</v>
      </c>
      <c r="C33" s="66">
        <f>SUM(C29:C32)</f>
        <v>0</v>
      </c>
      <c r="D33" s="49" t="s">
        <v>52</v>
      </c>
    </row>
    <row r="34" spans="1:4" ht="15.75" customHeight="1">
      <c r="A34" s="135" t="s">
        <v>176</v>
      </c>
      <c r="B34" s="11" t="s">
        <v>177</v>
      </c>
      <c r="C34" s="119"/>
    </row>
    <row r="35" spans="1:4" ht="15.75" customHeight="1">
      <c r="A35" s="132"/>
      <c r="B35" s="11" t="s">
        <v>178</v>
      </c>
      <c r="C35" s="119"/>
    </row>
    <row r="36" spans="1:4" ht="15.45" customHeight="1">
      <c r="A36" s="132"/>
      <c r="B36" s="22" t="s">
        <v>179</v>
      </c>
      <c r="C36" s="121"/>
    </row>
    <row r="37" spans="1:4" ht="15.75" customHeight="1">
      <c r="A37" s="132"/>
      <c r="B37" s="14" t="s">
        <v>180</v>
      </c>
      <c r="C37" s="120"/>
    </row>
    <row r="38" spans="1:4" ht="15.75" customHeight="1">
      <c r="A38" s="55"/>
      <c r="B38" s="56" t="s">
        <v>45</v>
      </c>
      <c r="C38" s="66">
        <f>SUM(C34:C37)</f>
        <v>0</v>
      </c>
      <c r="D38" s="49" t="s">
        <v>52</v>
      </c>
    </row>
    <row r="39" spans="1:4" ht="15.75" customHeight="1">
      <c r="A39" s="47"/>
      <c r="B39" s="47"/>
      <c r="C39" s="65"/>
    </row>
    <row r="40" spans="1:4" ht="15.75" customHeight="1">
      <c r="A40" s="19"/>
      <c r="B40" s="4"/>
      <c r="C40" s="4"/>
    </row>
    <row r="41" spans="1:4" ht="15.75" customHeight="1">
      <c r="A41" s="19"/>
      <c r="B41" s="4"/>
      <c r="C41" s="4"/>
    </row>
    <row r="42" spans="1:4" ht="15.75" customHeight="1">
      <c r="A42" s="19"/>
      <c r="B42" s="4"/>
      <c r="C42" s="4"/>
    </row>
    <row r="43" spans="1:4" ht="15.75" customHeight="1">
      <c r="A43" s="19"/>
      <c r="B43" s="4"/>
      <c r="C43" s="4"/>
    </row>
    <row r="44" spans="1:4" ht="15.75" customHeight="1">
      <c r="A44" s="19"/>
      <c r="B44" s="4"/>
      <c r="C44" s="4"/>
    </row>
    <row r="45" spans="1:4" ht="15.75" customHeight="1">
      <c r="A45" s="19"/>
      <c r="B45" s="26"/>
      <c r="C45" s="4"/>
    </row>
    <row r="46" spans="1:4" ht="15.75" customHeight="1">
      <c r="A46" s="4"/>
      <c r="B46" s="4"/>
      <c r="C46" s="4"/>
    </row>
    <row r="47" spans="1:4" ht="15.75" customHeight="1">
      <c r="A47" s="4"/>
      <c r="B47" s="4"/>
      <c r="C47" s="4"/>
    </row>
    <row r="48" spans="1:4" ht="15.75" customHeight="1">
      <c r="A48" s="4"/>
      <c r="B48" s="4"/>
      <c r="C48" s="4"/>
    </row>
    <row r="49" spans="1:3" ht="15.75" customHeight="1">
      <c r="A49" s="4"/>
      <c r="B49" s="4"/>
      <c r="C49" s="4"/>
    </row>
    <row r="50" spans="1:3" ht="15.75" customHeight="1">
      <c r="A50" s="4"/>
      <c r="B50" s="5"/>
      <c r="C50" s="5"/>
    </row>
    <row r="51" spans="1:3" ht="13.2">
      <c r="A51" s="4"/>
      <c r="B51" s="4"/>
      <c r="C51" s="4"/>
    </row>
    <row r="52" spans="1:3" ht="13.2">
      <c r="A52" s="4"/>
      <c r="B52" s="4"/>
      <c r="C52" s="4"/>
    </row>
    <row r="53" spans="1:3" ht="13.2">
      <c r="A53" s="4"/>
      <c r="B53" s="4"/>
      <c r="C53" s="4"/>
    </row>
    <row r="54" spans="1:3" ht="13.2">
      <c r="A54" s="4"/>
      <c r="B54" s="4"/>
      <c r="C54" s="4"/>
    </row>
    <row r="55" spans="1:3" ht="13.2">
      <c r="A55" s="4"/>
      <c r="B55" s="4"/>
      <c r="C55" s="4"/>
    </row>
    <row r="56" spans="1:3" ht="13.2">
      <c r="A56" s="4"/>
      <c r="B56" s="4"/>
      <c r="C56" s="4"/>
    </row>
    <row r="57" spans="1:3" ht="13.2">
      <c r="A57" s="4"/>
      <c r="B57" s="26"/>
      <c r="C57" s="4"/>
    </row>
    <row r="58" spans="1:3" ht="13.2">
      <c r="A58" s="4"/>
      <c r="B58" s="4"/>
      <c r="C58" s="4"/>
    </row>
    <row r="59" spans="1:3" ht="13.2">
      <c r="A59" s="4"/>
      <c r="B59" s="5"/>
      <c r="C59" s="5"/>
    </row>
    <row r="60" spans="1:3" ht="13.2">
      <c r="A60" s="4"/>
      <c r="B60" s="4"/>
      <c r="C60" s="4"/>
    </row>
    <row r="61" spans="1:3" ht="13.2">
      <c r="A61" s="4"/>
      <c r="B61" s="4"/>
      <c r="C61" s="4"/>
    </row>
    <row r="62" spans="1:3" ht="13.2">
      <c r="A62" s="4"/>
      <c r="B62" s="4"/>
      <c r="C62" s="4"/>
    </row>
    <row r="63" spans="1:3" ht="13.2">
      <c r="A63" s="4"/>
      <c r="B63" s="4"/>
      <c r="C63" s="4"/>
    </row>
    <row r="64" spans="1:3" ht="13.2">
      <c r="A64" s="4"/>
      <c r="B64" s="4"/>
      <c r="C64" s="4"/>
    </row>
    <row r="65" spans="1:3" ht="13.2">
      <c r="A65" s="4"/>
      <c r="B65" s="4"/>
      <c r="C65" s="4"/>
    </row>
    <row r="66" spans="1:3" ht="13.2">
      <c r="A66" s="4"/>
      <c r="B66" s="26"/>
      <c r="C66" s="4"/>
    </row>
    <row r="67" spans="1:3" ht="13.2">
      <c r="A67" s="4"/>
      <c r="B67" s="4"/>
      <c r="C67" s="4"/>
    </row>
    <row r="68" spans="1:3" ht="13.2">
      <c r="A68" s="4"/>
      <c r="B68" s="5"/>
      <c r="C68" s="5"/>
    </row>
    <row r="69" spans="1:3" ht="13.2">
      <c r="A69" s="4"/>
      <c r="B69" s="4"/>
      <c r="C69" s="4"/>
    </row>
    <row r="70" spans="1:3" ht="13.2">
      <c r="A70" s="4"/>
      <c r="B70" s="4"/>
      <c r="C70" s="4"/>
    </row>
    <row r="71" spans="1:3" ht="13.2">
      <c r="A71" s="4"/>
      <c r="B71" s="4"/>
      <c r="C71" s="4"/>
    </row>
    <row r="72" spans="1:3" ht="13.2">
      <c r="A72" s="4"/>
      <c r="B72" s="4"/>
      <c r="C72" s="4"/>
    </row>
    <row r="73" spans="1:3" ht="13.2">
      <c r="A73" s="4"/>
      <c r="B73" s="4"/>
      <c r="C73" s="4"/>
    </row>
    <row r="74" spans="1:3" ht="13.2">
      <c r="A74" s="4"/>
      <c r="B74" s="4"/>
      <c r="C74" s="4"/>
    </row>
    <row r="75" spans="1:3" ht="13.2">
      <c r="A75" s="4"/>
      <c r="B75" s="26"/>
      <c r="C75" s="4"/>
    </row>
    <row r="76" spans="1:3" ht="13.2">
      <c r="A76" s="4"/>
      <c r="B76" s="4"/>
      <c r="C76" s="4"/>
    </row>
    <row r="77" spans="1:3" ht="13.2">
      <c r="A77" s="4"/>
    </row>
    <row r="78" spans="1:3" ht="13.2">
      <c r="A78" s="4"/>
    </row>
    <row r="79" spans="1:3" ht="13.2">
      <c r="A79" s="4"/>
    </row>
    <row r="80" spans="1:3" ht="13.2">
      <c r="A80" s="4"/>
    </row>
    <row r="81" spans="1:1" ht="13.2">
      <c r="A81" s="4"/>
    </row>
    <row r="82" spans="1:1" ht="13.2">
      <c r="A82" s="4"/>
    </row>
    <row r="83" spans="1:1" ht="13.2">
      <c r="A83" s="4"/>
    </row>
    <row r="84" spans="1:1" ht="13.2">
      <c r="A84" s="4"/>
    </row>
    <row r="85" spans="1:1" ht="13.2">
      <c r="A85" s="4"/>
    </row>
    <row r="86" spans="1:1" ht="13.2">
      <c r="A86" s="4"/>
    </row>
    <row r="87" spans="1:1" ht="13.2">
      <c r="A87" s="4"/>
    </row>
    <row r="88" spans="1:1" ht="13.2">
      <c r="A88" s="4"/>
    </row>
    <row r="89" spans="1:1" ht="13.2">
      <c r="A89" s="4"/>
    </row>
    <row r="90" spans="1:1" ht="13.2">
      <c r="A90" s="4"/>
    </row>
    <row r="91" spans="1:1" ht="13.2">
      <c r="A91" s="4"/>
    </row>
  </sheetData>
  <sheetProtection algorithmName="SHA-512" hashValue="OfpKj6MPiCNZ7NQYeMhClkroslzhXOtubOCTMusxK949WBEvJs9H5ixgjQj4lkYvFWijJkESdyjem9Lq6IBjGA==" saltValue="G6noIYTaJ2W88YIXpGTleg==" spinCount="100000" sheet="1" objects="1" scenarios="1"/>
  <mergeCells count="6">
    <mergeCell ref="A22:A25"/>
    <mergeCell ref="A16:A20"/>
    <mergeCell ref="A34:A37"/>
    <mergeCell ref="A29:A32"/>
    <mergeCell ref="A5:A8"/>
    <mergeCell ref="A10:A12"/>
  </mergeCells>
  <dataValidations count="1">
    <dataValidation type="whole" allowBlank="1" showInputMessage="1" showErrorMessage="1" sqref="C5:C8 C10:C12 C16:C20 C22:C25 C29:C32 C34:C37" xr:uid="{F9111F28-A3B8-4B3F-9B4F-591BBBF7EA23}">
      <formula1>1</formula1>
      <formula2>5</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D19"/>
  <sheetViews>
    <sheetView zoomScaleNormal="100" workbookViewId="0">
      <selection activeCell="E15" sqref="E15"/>
    </sheetView>
  </sheetViews>
  <sheetFormatPr defaultColWidth="12.6640625" defaultRowHeight="15.75" customHeight="1"/>
  <cols>
    <col min="1" max="1" width="27.6640625" customWidth="1"/>
    <col min="2" max="2" width="129.6640625" customWidth="1"/>
    <col min="3" max="3" width="10.109375" style="42" customWidth="1"/>
  </cols>
  <sheetData>
    <row r="1" spans="1:4" ht="13.2">
      <c r="A1" s="41"/>
      <c r="B1" s="41"/>
      <c r="C1" s="75"/>
    </row>
    <row r="2" spans="1:4" ht="15.75" customHeight="1">
      <c r="A2" s="48" t="s">
        <v>34</v>
      </c>
      <c r="B2" s="41"/>
      <c r="C2" s="75"/>
    </row>
    <row r="3" spans="1:4" ht="16.8">
      <c r="A3" s="54" t="s">
        <v>198</v>
      </c>
      <c r="B3" s="50"/>
      <c r="C3" s="53" t="s">
        <v>0</v>
      </c>
    </row>
    <row r="4" spans="1:4" ht="13.2">
      <c r="A4" s="98" t="s">
        <v>2</v>
      </c>
      <c r="B4" s="98" t="s">
        <v>3</v>
      </c>
      <c r="C4" s="40" t="s">
        <v>4</v>
      </c>
    </row>
    <row r="5" spans="1:4" ht="13.2">
      <c r="A5" s="140" t="s">
        <v>181</v>
      </c>
      <c r="B5" s="59" t="s">
        <v>35</v>
      </c>
      <c r="C5" s="100"/>
    </row>
    <row r="6" spans="1:4" ht="26.4">
      <c r="A6" s="132"/>
      <c r="B6" s="59" t="s">
        <v>182</v>
      </c>
      <c r="C6" s="119"/>
    </row>
    <row r="7" spans="1:4" ht="15.75" customHeight="1">
      <c r="A7" s="132"/>
      <c r="B7" s="15" t="s">
        <v>199</v>
      </c>
      <c r="C7" s="100"/>
    </row>
    <row r="8" spans="1:4" ht="13.2">
      <c r="A8" s="132"/>
      <c r="B8" s="12" t="s">
        <v>183</v>
      </c>
      <c r="C8" s="100"/>
    </row>
    <row r="9" spans="1:4" ht="13.8">
      <c r="A9" s="105"/>
      <c r="B9" s="56" t="s">
        <v>45</v>
      </c>
      <c r="C9" s="39">
        <f>SUM(C5:C8)</f>
        <v>0</v>
      </c>
      <c r="D9" s="49" t="s">
        <v>52</v>
      </c>
    </row>
    <row r="10" spans="1:4" ht="19.2" customHeight="1">
      <c r="A10" s="140" t="s">
        <v>36</v>
      </c>
      <c r="B10" s="59" t="s">
        <v>184</v>
      </c>
      <c r="C10" s="119"/>
    </row>
    <row r="11" spans="1:4" ht="19.8" customHeight="1">
      <c r="A11" s="146"/>
      <c r="B11" s="14" t="s">
        <v>185</v>
      </c>
      <c r="C11" s="100"/>
    </row>
    <row r="12" spans="1:4" ht="31.8" customHeight="1">
      <c r="A12" s="146"/>
      <c r="B12" s="12" t="s">
        <v>186</v>
      </c>
      <c r="C12" s="100"/>
    </row>
    <row r="13" spans="1:4" ht="13.8">
      <c r="A13" s="105"/>
      <c r="B13" s="56" t="s">
        <v>45</v>
      </c>
      <c r="C13" s="39">
        <f>SUM(C10:C12)</f>
        <v>0</v>
      </c>
      <c r="D13" s="49" t="s">
        <v>69</v>
      </c>
    </row>
    <row r="14" spans="1:4" ht="19.05" customHeight="1">
      <c r="A14" s="145" t="s">
        <v>37</v>
      </c>
      <c r="B14" s="14" t="s">
        <v>187</v>
      </c>
      <c r="C14" s="100"/>
    </row>
    <row r="15" spans="1:4" ht="19.05" customHeight="1">
      <c r="A15" s="132"/>
      <c r="B15" s="14" t="s">
        <v>188</v>
      </c>
      <c r="C15" s="100"/>
    </row>
    <row r="16" spans="1:4" ht="19.05" customHeight="1">
      <c r="A16" s="132"/>
      <c r="B16" s="14" t="s">
        <v>189</v>
      </c>
      <c r="C16" s="100"/>
    </row>
    <row r="17" spans="1:4" ht="19.05" customHeight="1">
      <c r="A17" s="132"/>
      <c r="B17" s="14" t="s">
        <v>190</v>
      </c>
      <c r="C17" s="100"/>
    </row>
    <row r="18" spans="1:4" ht="13.8">
      <c r="A18" s="55"/>
      <c r="B18" s="56" t="s">
        <v>45</v>
      </c>
      <c r="C18" s="39">
        <f>SUM(C14:C17)</f>
        <v>0</v>
      </c>
      <c r="D18" s="49" t="s">
        <v>52</v>
      </c>
    </row>
    <row r="19" spans="1:4" ht="13.2">
      <c r="A19" s="47"/>
      <c r="B19" s="47"/>
      <c r="C19" s="47"/>
    </row>
  </sheetData>
  <sheetProtection algorithmName="SHA-512" hashValue="VHTauW+atHGk2LiFTqZNHLt8Q4qfeXraSVM833t5YcN88Xqs3s2vyVBxNsOp6LzJpB57CF2zWyR8oJvJ4wpiXg==" saltValue="ZyhljAG3GtIm5u5DNV4LuA==" spinCount="100000" sheet="1" objects="1" scenarios="1"/>
  <mergeCells count="3">
    <mergeCell ref="A5:A8"/>
    <mergeCell ref="A10:A12"/>
    <mergeCell ref="A14:A17"/>
  </mergeCells>
  <dataValidations count="1">
    <dataValidation type="whole" allowBlank="1" showInputMessage="1" showErrorMessage="1" sqref="C5:C8 C10:C12 C15:C16 C14:C17" xr:uid="{46034E28-BBBB-447C-9EF6-E7BD55192EAD}">
      <formula1>1</formula1>
      <formula2>5</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Scorekort</vt:lpstr>
      <vt:lpstr>Scorekort - resultater</vt:lpstr>
      <vt:lpstr>Fundamentet</vt:lpstr>
      <vt:lpstr>Træning</vt:lpstr>
      <vt:lpstr>Spil</vt:lpstr>
      <vt:lpstr>Aktiviteter</vt:lpstr>
      <vt:lpstr>Kommunikation</vt:lpstr>
      <vt:lpstr>Netværk_og_distrikter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Astrid Carstensen</dc:creator>
  <cp:lastModifiedBy>Astrid Carstensen</cp:lastModifiedBy>
  <cp:lastPrinted>2024-02-28T19:55:51Z</cp:lastPrinted>
  <dcterms:created xsi:type="dcterms:W3CDTF">2024-01-26T13:35:36Z</dcterms:created>
  <dcterms:modified xsi:type="dcterms:W3CDTF">2024-03-14T11:08:27Z</dcterms:modified>
</cp:coreProperties>
</file>