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rm/Library/CloudStorage/GoogleDrive-mrm@dgu.org/.shortcut-targets-by-id/0B_4ldrqojJToMjRkMTA4NjktNTdhZS00Njc0LThhNjgtMGVkZWViYjBkMzBh/Udvikling/Junior/Juniorstrategi/2022 -/danskgolfunion.dk/2. Fundament/Frivillighedsunivsers/"/>
    </mc:Choice>
  </mc:AlternateContent>
  <xr:revisionPtr revIDLastSave="0" documentId="13_ncr:2001_{169DD631-F37C-1C4E-A159-BC801C66E013}" xr6:coauthVersionLast="47" xr6:coauthVersionMax="47" xr10:uidLastSave="{00000000-0000-0000-0000-000000000000}"/>
  <bookViews>
    <workbookView xWindow="0" yWindow="740" windowWidth="29400" windowHeight="17220" xr2:uid="{00000000-000D-0000-FFFF-FFFF00000000}"/>
  </bookViews>
  <sheets>
    <sheet name="Overblik frivillige 2025" sheetId="1" r:id="rId1"/>
    <sheet name="Trænere - vagtplan" sheetId="2" r:id="rId2"/>
    <sheet name="Banementorer - vagtplan" sheetId="3" r:id="rId3"/>
    <sheet name="Velkomstvært - vagtplan" sheetId="4" r:id="rId4"/>
  </sheets>
  <definedNames>
    <definedName name="Banementor_liste" localSheetId="2">Kontaktoplysninger8[Navn]</definedName>
    <definedName name="Banementor_liste" localSheetId="0">Kontaktoplysninger8[Navn]</definedName>
    <definedName name="Træner_navne">Kontaktoplysninger[Navn]</definedName>
    <definedName name="Velkomstvært_liste">Tabel26[[#All],[Navn]]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C17" i="4"/>
  <c r="C16" i="4"/>
  <c r="C15" i="4"/>
  <c r="C37" i="3"/>
  <c r="C32" i="3"/>
  <c r="C27" i="3"/>
  <c r="C20" i="3"/>
  <c r="C58" i="2" l="1"/>
  <c r="C57" i="2"/>
  <c r="C56" i="2"/>
  <c r="C55" i="2"/>
  <c r="C54" i="2"/>
  <c r="C53" i="2"/>
  <c r="C49" i="2"/>
  <c r="C48" i="2"/>
  <c r="C47" i="2"/>
  <c r="C46" i="2"/>
  <c r="C45" i="2"/>
  <c r="C44" i="2"/>
  <c r="C40" i="2"/>
  <c r="C39" i="2"/>
  <c r="C38" i="2"/>
  <c r="C37" i="2"/>
  <c r="C36" i="2"/>
  <c r="C35" i="2"/>
  <c r="C24" i="2"/>
  <c r="C25" i="2"/>
  <c r="C26" i="2"/>
  <c r="C27" i="2"/>
  <c r="C28" i="2"/>
  <c r="C29" i="2"/>
</calcChain>
</file>

<file path=xl/sharedStrings.xml><?xml version="1.0" encoding="utf-8"?>
<sst xmlns="http://schemas.openxmlformats.org/spreadsheetml/2006/main" count="695" uniqueCount="206">
  <si>
    <t>Opgave</t>
  </si>
  <si>
    <t>Kategori</t>
  </si>
  <si>
    <t>Tidsforbrug</t>
  </si>
  <si>
    <t>Antal frivillige</t>
  </si>
  <si>
    <t>Frivillige (navn/kontakt)</t>
  </si>
  <si>
    <t>Status</t>
  </si>
  <si>
    <t>Beskrivelse/link</t>
  </si>
  <si>
    <t>Træning</t>
  </si>
  <si>
    <t>Kommunikation</t>
  </si>
  <si>
    <t>Mads (mads@eksempel.dk)</t>
  </si>
  <si>
    <t>-</t>
  </si>
  <si>
    <t>Søndagsmatch</t>
  </si>
  <si>
    <t>Banementor</t>
  </si>
  <si>
    <t>Familiedag</t>
  </si>
  <si>
    <t>Navn</t>
  </si>
  <si>
    <t>Hold</t>
  </si>
  <si>
    <t>Rolle</t>
  </si>
  <si>
    <t>Telefon</t>
  </si>
  <si>
    <t xml:space="preserve">Mail </t>
  </si>
  <si>
    <t>Kommentar</t>
  </si>
  <si>
    <t>Junior 1</t>
  </si>
  <si>
    <t>Junior 2</t>
  </si>
  <si>
    <t>Børnehold</t>
  </si>
  <si>
    <t xml:space="preserve">Girls only </t>
  </si>
  <si>
    <t>Jens Jensen</t>
  </si>
  <si>
    <t>Alberte Albertsen</t>
  </si>
  <si>
    <t>Sofie Sofiesen</t>
  </si>
  <si>
    <t>12 34 56 78</t>
  </si>
  <si>
    <t>Uddannelse</t>
  </si>
  <si>
    <t>Anders Andersen</t>
  </si>
  <si>
    <t>Bo Boesen</t>
  </si>
  <si>
    <t>Gurli Grisen</t>
  </si>
  <si>
    <t>Fie Fiesen</t>
  </si>
  <si>
    <t>Petra Petersen</t>
  </si>
  <si>
    <t>Carsten Carstensen</t>
  </si>
  <si>
    <t>Dag</t>
  </si>
  <si>
    <t>Dato</t>
  </si>
  <si>
    <t>Tidspunkt</t>
  </si>
  <si>
    <t>Ansvarlig træner</t>
  </si>
  <si>
    <t>Hjælpertræner 1</t>
  </si>
  <si>
    <t>Tirsdag</t>
  </si>
  <si>
    <t>16.00-17.00</t>
  </si>
  <si>
    <t>17.00-18.00</t>
  </si>
  <si>
    <t>Torsdag</t>
  </si>
  <si>
    <t>Onsdag</t>
  </si>
  <si>
    <t>17.00-18.15</t>
  </si>
  <si>
    <t>Girls Only</t>
  </si>
  <si>
    <t>Hjælpetræner</t>
  </si>
  <si>
    <t>Palle Pallesen</t>
  </si>
  <si>
    <t>Bent Bentsen</t>
  </si>
  <si>
    <t>Lige uger</t>
  </si>
  <si>
    <t>Ulige uger</t>
  </si>
  <si>
    <t>junior12@golf.dk</t>
  </si>
  <si>
    <t>PGA</t>
  </si>
  <si>
    <t>Ungtræner</t>
  </si>
  <si>
    <t>Børnetræner</t>
  </si>
  <si>
    <t>B&amp;U1</t>
  </si>
  <si>
    <t>B&amp;U1 + B&amp;U2</t>
  </si>
  <si>
    <t>UgeNr</t>
  </si>
  <si>
    <t>Standard-uge (bruges til skabelon)</t>
  </si>
  <si>
    <t>Vagtplan (eksempel)</t>
  </si>
  <si>
    <t>Børge Børgesen</t>
  </si>
  <si>
    <t>Gitte Gertsen</t>
  </si>
  <si>
    <t>Lone Larsen</t>
  </si>
  <si>
    <t>Christian Christiansen</t>
  </si>
  <si>
    <t>Søndag</t>
  </si>
  <si>
    <t>Antal banementorer</t>
  </si>
  <si>
    <t>Hver søndag</t>
  </si>
  <si>
    <t>Kun første søndag i mnd</t>
  </si>
  <si>
    <t>T.o.m. sommerferien</t>
  </si>
  <si>
    <t>Antal trænere</t>
  </si>
  <si>
    <t>Hjælpertræner 2</t>
  </si>
  <si>
    <t>Hjælpertræner 3</t>
  </si>
  <si>
    <t>Banementor 1</t>
  </si>
  <si>
    <t>Banementor 2</t>
  </si>
  <si>
    <t>Banementor 3</t>
  </si>
  <si>
    <t>Banementor 4</t>
  </si>
  <si>
    <t>Banementor 5</t>
  </si>
  <si>
    <t>Banementor 6</t>
  </si>
  <si>
    <t>Starttider</t>
  </si>
  <si>
    <t>Type</t>
  </si>
  <si>
    <t>Banetræning</t>
  </si>
  <si>
    <t>Hjælpetræner Børnehold</t>
  </si>
  <si>
    <t>Velkomstvært Børnehold</t>
  </si>
  <si>
    <t>Periode</t>
  </si>
  <si>
    <t>Vagtplan</t>
  </si>
  <si>
    <t>April-okt.</t>
  </si>
  <si>
    <t>Hjælpetræner Junior 1</t>
  </si>
  <si>
    <t>Tirs. + tors. kl 17-18</t>
  </si>
  <si>
    <t>Ons. kl. 17-18.15</t>
  </si>
  <si>
    <t>Tirs. kl. 16-17</t>
  </si>
  <si>
    <t>Hjælpetræner Junior 2</t>
  </si>
  <si>
    <t>1,5 t/uge</t>
  </si>
  <si>
    <t>1,75 t/uge</t>
  </si>
  <si>
    <t>1,5-3 t/uge</t>
  </si>
  <si>
    <t>0-1,5 t/uge</t>
  </si>
  <si>
    <t>Alberte Albertsen (junior12@gmail.com)</t>
  </si>
  <si>
    <t>Jens Jensen (junior12@gmail.com)</t>
  </si>
  <si>
    <t>Sofie Sofiesen (junior12@gmail.com)</t>
  </si>
  <si>
    <t>Carsten Carstensen (junior12@gmail.com)</t>
  </si>
  <si>
    <t>Anders Andersen (junior12@gmail.com)</t>
  </si>
  <si>
    <t>Gurli Gurlisen (junior12@gmail.com)</t>
  </si>
  <si>
    <t>Bent Bentsen (junior12@gmail.com)</t>
  </si>
  <si>
    <t>Hjælpetræner Girls Only</t>
  </si>
  <si>
    <t>Fie Fiesen (junior12@gmail.com)</t>
  </si>
  <si>
    <t>Petra Petersen (junior12@gmail.com)</t>
  </si>
  <si>
    <t>Palle Pallesen (junior12@gmail.com)</t>
  </si>
  <si>
    <t>Søn. kl. 15-17</t>
  </si>
  <si>
    <t>Sommercamp</t>
  </si>
  <si>
    <t>Planlægge sommercamp</t>
  </si>
  <si>
    <t>Fællesspisning</t>
  </si>
  <si>
    <t>April-juli</t>
  </si>
  <si>
    <t>Ansvarlig</t>
  </si>
  <si>
    <t>Hele året</t>
  </si>
  <si>
    <t>1. søn./mnd kl. 17-18</t>
  </si>
  <si>
    <t>Udvalg</t>
  </si>
  <si>
    <t>Starter</t>
  </si>
  <si>
    <t>Lør. 14. juni kl. 8-10</t>
  </si>
  <si>
    <t>2-3 t/gang</t>
  </si>
  <si>
    <t>3 timer</t>
  </si>
  <si>
    <t>Forcaddie</t>
  </si>
  <si>
    <t>2,5-3,5 timer</t>
  </si>
  <si>
    <t>Lør. 15. maj kl. 10-12.30</t>
  </si>
  <si>
    <t>3,5 timer</t>
  </si>
  <si>
    <t>Fotograf</t>
  </si>
  <si>
    <t>Bage kage</t>
  </si>
  <si>
    <t>Praktisk hjælper</t>
  </si>
  <si>
    <t>Aktivitetshjælper</t>
  </si>
  <si>
    <t>Værter</t>
  </si>
  <si>
    <t>Grillansvarlig</t>
  </si>
  <si>
    <t>2 timer</t>
  </si>
  <si>
    <t>SoMe-frivillig</t>
  </si>
  <si>
    <t>Variende</t>
  </si>
  <si>
    <t>0-2 t/ugen</t>
  </si>
  <si>
    <t>Én dag</t>
  </si>
  <si>
    <t>Frivilligansvarlig</t>
  </si>
  <si>
    <t>Trænings- og spilansvarlig</t>
  </si>
  <si>
    <t>2</t>
  </si>
  <si>
    <t>3</t>
  </si>
  <si>
    <t>4</t>
  </si>
  <si>
    <t>5</t>
  </si>
  <si>
    <t>6</t>
  </si>
  <si>
    <t>7</t>
  </si>
  <si>
    <t>8</t>
  </si>
  <si>
    <t>Event-baserede opgaver</t>
  </si>
  <si>
    <t>Rekrutterings- og aktivitets ansvarlig</t>
  </si>
  <si>
    <t>Turnerings- og kommunikationsansvarlig</t>
  </si>
  <si>
    <t>Forperson</t>
  </si>
  <si>
    <t>Turneringsleder</t>
  </si>
  <si>
    <t>Lør. 14. juni kl. 7-17</t>
  </si>
  <si>
    <t>Åben turnering</t>
  </si>
  <si>
    <t>Skabelon</t>
  </si>
  <si>
    <t>Faste tilbagevendende opgaver</t>
  </si>
  <si>
    <t>Skabelon til opgavebeskrivelse</t>
  </si>
  <si>
    <t>Afsluttet</t>
  </si>
  <si>
    <t>Ikke påbegyndt</t>
  </si>
  <si>
    <t>I gang</t>
  </si>
  <si>
    <r>
      <rPr>
        <sz val="11"/>
        <color theme="1"/>
        <rFont val="Calibri"/>
        <family val="2"/>
        <scheme val="minor"/>
      </rPr>
      <t>Dette overblik giver et samlet billede af alle jeres frivilligopgaver – både faste tilbagevendende og event-baserede. For hver opgave kan du se kategori, tidspunkt, tidsforbrug, antal frivillige og kontaktoplysninger.</t>
    </r>
    <r>
      <rPr>
        <b/>
        <sz val="11"/>
        <color theme="1"/>
        <rFont val="Calibri"/>
        <family val="2"/>
        <scheme val="minor"/>
      </rPr>
      <t xml:space="preserve">
Sådan fungerer det:</t>
    </r>
    <r>
      <rPr>
        <sz val="11"/>
        <color theme="1"/>
        <rFont val="Calibri"/>
        <family val="2"/>
        <scheme val="minor"/>
      </rPr>
      <t xml:space="preserve">
- Opgaverne er inddelt i områder, f.eks. træning, udvalg eller aktiviteter. Du kan folde områderne sammen/ud ved at klikke på minus/plus i venstre side.
- Øverst på siden finder du en skabelon til en kategori, der kan kopieres og indsættes, når du vil tilføje nye kategorier.
- Tilføj/slet opgaver under en kategori ved at indsætte/slette en række. 
- Frivillige (navn/kontakt) 1-8: Felter hvor navn og kontakt på frivillige indtastes. De røde felter viser, hvor der stadig mangler frivillige, baseret på antallet i kolonnen </t>
    </r>
    <r>
      <rPr>
        <i/>
        <sz val="11"/>
        <color theme="1"/>
        <rFont val="Calibri"/>
        <family val="2"/>
        <scheme val="minor"/>
      </rPr>
      <t>Antal frivillige</t>
    </r>
    <r>
      <rPr>
        <sz val="11"/>
        <color theme="1"/>
        <rFont val="Calibri"/>
        <family val="2"/>
        <scheme val="minor"/>
      </rPr>
      <t>.
- Vagtplan: Klik for at åbne detaljeret vagtplan for opgaven (hvis relevant).
- Beskrivelse/link: Her finder du skabelonen til opgavebeskrivelse fra DGU – den kan tilpasses eller udskiftes med egen version.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For hver opgave kan du vælge status: Ikke påbegyndt, I gang, eller Afsluttet. Afsluttede opgaver markeres automatisk med grå farve, så de træder i baggrunden og gør overblikket mere overskueligt.</t>
    </r>
  </si>
  <si>
    <t>15.00-15.30</t>
  </si>
  <si>
    <t>15.00-15.50</t>
  </si>
  <si>
    <t>15.00-15.10</t>
  </si>
  <si>
    <t>16.30-17.00</t>
  </si>
  <si>
    <t>Ib Ibsen</t>
  </si>
  <si>
    <t xml:space="preserve">Ungerepræsentant </t>
  </si>
  <si>
    <t>Velkomstvært</t>
  </si>
  <si>
    <t>Behov</t>
  </si>
  <si>
    <t>15.45-17.15</t>
  </si>
  <si>
    <t>16.45-18.30</t>
  </si>
  <si>
    <t>Christina Christiansen</t>
  </si>
  <si>
    <t>Helle Hansen</t>
  </si>
  <si>
    <t>Søren Sørensen</t>
  </si>
  <si>
    <t>Ditte Ditlevsen</t>
  </si>
  <si>
    <t>Oversigt velkomstværter</t>
  </si>
  <si>
    <t>Oversigt banementorer</t>
  </si>
  <si>
    <r>
      <t xml:space="preserve">Sådan gør du:
1. Opdater oversigten: </t>
    </r>
    <r>
      <rPr>
        <sz val="11"/>
        <color theme="1"/>
        <rFont val="Calibri"/>
        <family val="2"/>
        <scheme val="minor"/>
      </rPr>
      <t xml:space="preserve">Skriv navne og kontaktoplysninger på alle jeres banementorer i oversigten øverst. De vil automatisk kunne vælges i vagtplanen nedenfor. Du kan tilføje/slette </t>
    </r>
    <r>
      <rPr>
        <u/>
        <sz val="11"/>
        <color theme="1"/>
        <rFont val="Calibri (Tekst)"/>
      </rPr>
      <t>rækker</t>
    </r>
    <r>
      <rPr>
        <sz val="11"/>
        <color theme="1"/>
        <rFont val="Calibri"/>
        <family val="2"/>
        <scheme val="minor"/>
      </rPr>
      <t xml:space="preserve"> efter behov.</t>
    </r>
    <r>
      <rPr>
        <b/>
        <sz val="11"/>
        <color theme="1"/>
        <rFont val="Calibri"/>
        <family val="2"/>
        <scheme val="minor"/>
      </rPr>
      <t xml:space="preserve">
2. Udfyld vagtplanen:</t>
    </r>
    <r>
      <rPr>
        <sz val="11"/>
        <color theme="1"/>
        <rFont val="Calibri"/>
        <family val="2"/>
        <scheme val="minor"/>
      </rPr>
      <t xml:space="preserve"> 
Udfyld standarduge med ugedag og tidsrum for starttider. Tilføj det antal rækker, I normalt bruger – én pr. banementor.
Kopier standardugen og indsæt den under “Vagtplan” for hver uge med spil. Ret uge-nummeret – så opdateres datoerne automatisk, og evt. starttider kan justeres.
Udfyld hvor mange banementorer der er behov for på den pågældende dag.
Klik i et felt for at tilføje en banementor. Brug pilen og vælg fra listen. Listen opdateres automatisk, når du opdaterer overblikket ovenfor.
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Grå: Felter, som ligger ud over det angivne behov, markeres automatisk med grå. Det viser tydeligt, hvor der ikke er behov for en banementor.
Rød: Felter inden for behovet, som endnu står tomme, markeres automatisk med rød. Det hjælper jer med at se, hvor der mangler en banementor.
Grøn: Felter inden for behovet, hvor der er valgt en banementor, markeres automatisk med grøn.</t>
    </r>
  </si>
  <si>
    <r>
      <t xml:space="preserve">Sådan gør du:
1. Opdater oversigten: </t>
    </r>
    <r>
      <rPr>
        <sz val="11"/>
        <color theme="1"/>
        <rFont val="Calibri"/>
        <family val="2"/>
        <scheme val="minor"/>
      </rPr>
      <t xml:space="preserve">Skriv navne og kontaktoplysninger på alle jeres trænere i oversigten øverst. De vil automatisk kunne vælges i vagtplanen nedenfor.
Du kan tilføje/slette </t>
    </r>
    <r>
      <rPr>
        <sz val="11"/>
        <color theme="1"/>
        <rFont val="Calibri (Tekst)"/>
      </rPr>
      <t>rækker</t>
    </r>
    <r>
      <rPr>
        <sz val="11"/>
        <color theme="1"/>
        <rFont val="Calibri"/>
        <family val="2"/>
        <scheme val="minor"/>
      </rPr>
      <t xml:space="preserve"> efter behov.</t>
    </r>
    <r>
      <rPr>
        <b/>
        <sz val="11"/>
        <color theme="1"/>
        <rFont val="Calibri"/>
        <family val="2"/>
        <scheme val="minor"/>
      </rPr>
      <t xml:space="preserve">
2. Udfyld vagtplanen:</t>
    </r>
    <r>
      <rPr>
        <sz val="11"/>
        <color theme="1"/>
        <rFont val="Calibri"/>
        <family val="2"/>
        <scheme val="minor"/>
      </rPr>
      <t xml:space="preserve"> 
Udfyld en standarduge med ugedage og tidspunkter for jeres hold/træninger samt hvor mange trænere, I har brug for. Tilføj/slet </t>
    </r>
    <r>
      <rPr>
        <sz val="11"/>
        <color theme="1"/>
        <rFont val="Calibri (Tekst)"/>
      </rPr>
      <t>rækker</t>
    </r>
    <r>
      <rPr>
        <sz val="11"/>
        <color theme="1"/>
        <rFont val="Calibri"/>
        <family val="2"/>
        <scheme val="minor"/>
      </rPr>
      <t xml:space="preserve"> afhængig af antal ugentlige træninger. Kopier standardugen og sæt ind for hver uge, I har træning, under "vagtplan". Ret ugenr., derefter opdateres datoerne automatisk. 
Klik i et felt for at tilføje en træner. Klik på pilen og vælg træner fra listen. Listen opdateres automatisk, når du opdaterer træneroverblikket ovenfor.
Grå: Felter, som ligger ud over det angivne behov, markeres automatisk med grå. Det viser tydeligt, hvor der ikke er behov for en træner.
Rød: Felter inden for behovet, som endnu står tomme, markeres automatisk med rød. Det hjælper jer med at se, hvor der mangler en træner.
Grøn: Felter inden for behovet, hvor der er valgt en træner, markeres automatisk med grøn.
</t>
    </r>
    <r>
      <rPr>
        <b/>
        <sz val="11"/>
        <color theme="1"/>
        <rFont val="Calibri"/>
        <family val="2"/>
        <scheme val="minor"/>
      </rPr>
      <t>3. Luk uge:</t>
    </r>
    <r>
      <rPr>
        <sz val="11"/>
        <color theme="1"/>
        <rFont val="Calibri"/>
        <family val="2"/>
        <scheme val="minor"/>
      </rPr>
      <t xml:space="preserve"> Når en uge er afsluttet, kan den lukkes ved at klikke på minus-ikonet ude i venstre side.</t>
    </r>
  </si>
  <si>
    <t>Oversigt trænere/hjælpetrænere</t>
  </si>
  <si>
    <t>Velkomstvært Girls Only</t>
  </si>
  <si>
    <t>Velkomstvært Junior 1</t>
  </si>
  <si>
    <t>Tirs. kl. 15.45-17.15</t>
  </si>
  <si>
    <t>Ons. kl. 16.45-18.30</t>
  </si>
  <si>
    <r>
      <t xml:space="preserve">Sådan gør du:
1. Opdater oversigten: </t>
    </r>
    <r>
      <rPr>
        <sz val="11"/>
        <color theme="1"/>
        <rFont val="Calibri"/>
        <family val="2"/>
        <scheme val="minor"/>
      </rPr>
      <t xml:space="preserve">Skriv navne og kontaktoplysninger på alle jeres velkomstværter i oversigten øverst. De vil automatisk kunne vælges i vagtplanen nedenfor. Du kan tilføje/slette </t>
    </r>
    <r>
      <rPr>
        <sz val="11"/>
        <color theme="1"/>
        <rFont val="Calibri (Tekst)"/>
      </rPr>
      <t>rækker</t>
    </r>
    <r>
      <rPr>
        <sz val="11"/>
        <color theme="1"/>
        <rFont val="Calibri"/>
        <family val="2"/>
        <scheme val="minor"/>
      </rPr>
      <t xml:space="preserve"> efter behov.</t>
    </r>
    <r>
      <rPr>
        <b/>
        <sz val="11"/>
        <color theme="1"/>
        <rFont val="Calibri"/>
        <family val="2"/>
        <scheme val="minor"/>
      </rPr>
      <t xml:space="preserve">
2. Udfyld vagtplanen:</t>
    </r>
    <r>
      <rPr>
        <sz val="11"/>
        <color theme="1"/>
        <rFont val="Calibri"/>
        <family val="2"/>
        <scheme val="minor"/>
      </rPr>
      <t xml:space="preserve"> 
Udfyld standarduge med ugedag og tidsrum for de hold, hvor en velkomstvært kan være relevant.
Kopier standardugen og indsæt den under “Vagtplan” for hver uge. Ret uge-nummeret – så opdateres datoerne automatisk.
Angiv, om der er behov for en velkomstvært ved at skrive 1 (behov) eller 0 (intet behov).
- Feltet bliver rødt, når der mangler en vært
- Grønt, når der er én på plads
- Og gråt, hvis der ikke er behov
Klik i et felt for at tilføje en velkomstvært – brug pilen og vælg fra listen. Listen opdateres automatisk, når du ændrer oversigten øverst.
</t>
    </r>
    <r>
      <rPr>
        <b/>
        <sz val="11"/>
        <color theme="1"/>
        <rFont val="Calibri"/>
        <family val="2"/>
        <scheme val="minor"/>
      </rPr>
      <t>3. Luk uge:</t>
    </r>
    <r>
      <rPr>
        <sz val="11"/>
        <color theme="1"/>
        <rFont val="Calibri"/>
        <family val="2"/>
        <scheme val="minor"/>
      </rPr>
      <t xml:space="preserve"> Når en uge er afsluttet, kan den lukkes ved at klikke på minus-ikonet ude i venstre side.</t>
    </r>
  </si>
  <si>
    <t>Overnattende</t>
  </si>
  <si>
    <t>Én kage pr dag</t>
  </si>
  <si>
    <t>Sussi Olsen, Arthurs mor (mandag)</t>
  </si>
  <si>
    <t>Inden man. uge 27</t>
  </si>
  <si>
    <t>Tirs.-ons. uge 27</t>
  </si>
  <si>
    <t>Man.-tirs. uge 27</t>
  </si>
  <si>
    <t>Man.-ons. uge 27</t>
  </si>
  <si>
    <t>Indkøb drikkervarer, snacks mm.</t>
  </si>
  <si>
    <t>Hjælpetræner – børnehold</t>
  </si>
  <si>
    <t>Ansvarlig Børnehold</t>
  </si>
  <si>
    <t>Ansvarlig - børnehold</t>
  </si>
  <si>
    <t>Trænere - vagtplan</t>
  </si>
  <si>
    <t>Ansvarlig - Girls Only</t>
  </si>
  <si>
    <t>Hjælpetræner – Junior 1</t>
  </si>
  <si>
    <t>Hjælpetræner – Junior 2</t>
  </si>
  <si>
    <t>Hjælpetræner – Girls Only</t>
  </si>
  <si>
    <t>Velkomstvært - vagtplan'</t>
  </si>
  <si>
    <t>Banementorer - vagtplan</t>
  </si>
  <si>
    <t>Ansvarlig for banetræning</t>
  </si>
  <si>
    <t>Fotograf til aktivitet</t>
  </si>
  <si>
    <t>Hjælpere til sommercamp</t>
  </si>
  <si>
    <t>Planlægning af sommercamp</t>
  </si>
  <si>
    <t>Hjælpere Familiedag</t>
  </si>
  <si>
    <t>Hjælper til turnering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</si>
</sst>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6]d/\ mmmm\ yyyy;@"/>
    <numFmt numFmtId="165" formatCode="[$-F400]h:mm:ss\ AM/PM"/>
    <numFmt numFmtId="168" formatCode="hh:mm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"/>
      <name val="Calibri (Tekst)"/>
    </font>
    <font>
      <sz val="11"/>
      <color theme="1"/>
      <name val="Calibri (Tekst)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4A38F"/>
        <bgColor rgb="FF94A38F"/>
      </patternFill>
    </fill>
    <fill>
      <patternFill patternType="solid">
        <fgColor rgb="FF346243"/>
        <bgColor rgb="FF346243"/>
      </patternFill>
    </fill>
    <fill>
      <patternFill patternType="solid">
        <fgColor rgb="FF346243"/>
        <bgColor indexed="64"/>
      </patternFill>
    </fill>
    <fill>
      <patternFill patternType="solid">
        <fgColor rgb="FF94A38F"/>
        <bgColor indexed="64"/>
      </patternFill>
    </fill>
    <fill>
      <patternFill patternType="solid">
        <fgColor rgb="FF3361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6243"/>
        <bgColor indexed="64"/>
      </patternFill>
    </fill>
    <fill>
      <patternFill patternType="solid">
        <fgColor rgb="FF94A38F"/>
        <bgColor rgb="FF000000"/>
      </patternFill>
    </fill>
    <fill>
      <patternFill patternType="solid">
        <fgColor theme="6" tint="0.79998168889431442"/>
        <bgColor auto="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1" applyBorder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7" fillId="4" borderId="0" xfId="0" applyFont="1" applyFill="1"/>
    <xf numFmtId="0" fontId="1" fillId="5" borderId="0" xfId="0" applyFont="1" applyFill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5" borderId="0" xfId="0" applyFill="1"/>
    <xf numFmtId="0" fontId="8" fillId="6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8" xfId="0" applyBorder="1"/>
    <xf numFmtId="0" fontId="1" fillId="5" borderId="3" xfId="0" applyFont="1" applyFill="1" applyBorder="1"/>
    <xf numFmtId="0" fontId="0" fillId="0" borderId="9" xfId="0" applyBorder="1"/>
    <xf numFmtId="0" fontId="8" fillId="6" borderId="8" xfId="0" applyFont="1" applyFill="1" applyBorder="1" applyAlignment="1">
      <alignment horizontal="left"/>
    </xf>
    <xf numFmtId="0" fontId="0" fillId="0" borderId="0" xfId="0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11" fillId="9" borderId="3" xfId="0" applyFont="1" applyFill="1" applyBorder="1"/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vertical="top"/>
    </xf>
    <xf numFmtId="0" fontId="1" fillId="7" borderId="2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10" borderId="0" xfId="0" applyFill="1" applyBorder="1"/>
    <xf numFmtId="0" fontId="0" fillId="0" borderId="4" xfId="0" applyBorder="1"/>
    <xf numFmtId="0" fontId="0" fillId="0" borderId="0" xfId="0" applyBorder="1"/>
    <xf numFmtId="0" fontId="8" fillId="6" borderId="0" xfId="0" applyFont="1" applyFill="1" applyAlignment="1"/>
    <xf numFmtId="0" fontId="0" fillId="0" borderId="1" xfId="0" applyBorder="1" applyAlignment="1"/>
    <xf numFmtId="164" fontId="0" fillId="0" borderId="1" xfId="0" applyNumberFormat="1" applyBorder="1" applyAlignment="1"/>
    <xf numFmtId="0" fontId="0" fillId="0" borderId="0" xfId="0" applyBorder="1" applyAlignment="1"/>
    <xf numFmtId="0" fontId="0" fillId="0" borderId="4" xfId="0" applyBorder="1" applyAlignment="1"/>
    <xf numFmtId="164" fontId="0" fillId="0" borderId="9" xfId="0" applyNumberFormat="1" applyBorder="1"/>
    <xf numFmtId="164" fontId="0" fillId="0" borderId="8" xfId="0" applyNumberFormat="1" applyBorder="1" applyAlignment="1"/>
    <xf numFmtId="0" fontId="0" fillId="0" borderId="13" xfId="0" applyBorder="1" applyAlignment="1"/>
    <xf numFmtId="0" fontId="0" fillId="0" borderId="0" xfId="0" applyFill="1" applyBorder="1"/>
    <xf numFmtId="0" fontId="0" fillId="0" borderId="8" xfId="0" applyFill="1" applyBorder="1"/>
    <xf numFmtId="0" fontId="0" fillId="0" borderId="2" xfId="0" applyFont="1" applyBorder="1"/>
    <xf numFmtId="168" fontId="0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3" fillId="5" borderId="8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3" xfId="0" applyFill="1" applyBorder="1"/>
    <xf numFmtId="0" fontId="0" fillId="0" borderId="1" xfId="0" applyBorder="1" applyAlignment="1">
      <alignment horizontal="center"/>
    </xf>
    <xf numFmtId="0" fontId="6" fillId="0" borderId="1" xfId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6" fillId="0" borderId="1" xfId="1" applyBorder="1"/>
    <xf numFmtId="0" fontId="6" fillId="0" borderId="1" xfId="1" quotePrefix="1" applyBorder="1"/>
    <xf numFmtId="0" fontId="2" fillId="2" borderId="0" xfId="0" applyFont="1" applyFill="1" applyBorder="1" applyAlignment="1">
      <alignment wrapText="1"/>
    </xf>
    <xf numFmtId="0" fontId="3" fillId="5" borderId="14" xfId="0" applyFont="1" applyFill="1" applyBorder="1"/>
    <xf numFmtId="0" fontId="1" fillId="0" borderId="3" xfId="0" applyFont="1" applyFill="1" applyBorder="1" applyAlignment="1">
      <alignment horizontal="left"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3" fillId="5" borderId="0" xfId="0" applyFont="1" applyFill="1" applyBorder="1"/>
    <xf numFmtId="0" fontId="12" fillId="0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left"/>
    </xf>
    <xf numFmtId="0" fontId="15" fillId="8" borderId="1" xfId="0" applyFont="1" applyFill="1" applyBorder="1" applyAlignment="1">
      <alignment horizontal="left"/>
    </xf>
    <xf numFmtId="0" fontId="8" fillId="0" borderId="0" xfId="0" applyFont="1" applyFill="1" applyAlignment="1"/>
    <xf numFmtId="0" fontId="3" fillId="5" borderId="10" xfId="0" applyFont="1" applyFill="1" applyBorder="1"/>
    <xf numFmtId="0" fontId="0" fillId="0" borderId="9" xfId="0" applyFill="1" applyBorder="1"/>
    <xf numFmtId="0" fontId="3" fillId="5" borderId="14" xfId="0" applyFont="1" applyFill="1" applyBorder="1" applyAlignment="1">
      <alignment wrapText="1"/>
    </xf>
    <xf numFmtId="0" fontId="3" fillId="5" borderId="14" xfId="0" applyFont="1" applyFill="1" applyBorder="1" applyAlignment="1">
      <alignment horizontal="left" vertical="top"/>
    </xf>
    <xf numFmtId="0" fontId="3" fillId="5" borderId="1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wrapText="1"/>
    </xf>
  </cellXfs>
  <cellStyles count="2">
    <cellStyle name="Link" xfId="1" builtinId="8"/>
    <cellStyle name="Normal" xfId="0" builtinId="0"/>
  </cellStyles>
  <dxfs count="263">
    <dxf>
      <fill>
        <patternFill patternType="gray0625">
          <fgColor auto="1"/>
          <bgColor theme="0" tint="-0.149937437055574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gray0625">
          <fgColor auto="1"/>
          <bgColor theme="0" tint="-0.149937437055574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gray0625">
          <fgColor auto="1"/>
          <bgColor theme="0" tint="-0.149937437055574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gray0625">
          <fgColor auto="1"/>
          <bgColor theme="0" tint="-0.149937437055574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gray0625">
          <fgColor auto="1"/>
          <bgColor theme="0" tint="-0.149937437055574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gray0625">
          <fgColor auto="1"/>
          <bgColor theme="0" tint="-0.149937437055574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gray0625">
          <fgColor auto="1"/>
          <bgColor theme="0" tint="-0.149937437055574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gray0625">
          <fgColor auto="1"/>
          <bgColor theme="0" tint="-0.149937437055574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gray0625">
          <fgColor auto="1"/>
          <bgColor theme="0" tint="-0.149937437055574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0" tint="-0.34998626667073579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34998626667073579"/>
      </font>
      <fill>
        <patternFill patternType="solid">
          <bgColor theme="0" tint="-0.14996795556505021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</border>
    </dxf>
    <dxf>
      <border outline="0">
        <right style="thin">
          <color auto="1"/>
        </right>
      </border>
    </dxf>
    <dxf>
      <numFmt numFmtId="0" formatCode="General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rgb="FF346243"/>
          <bgColor rgb="FF34624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rgb="FF346243"/>
          <bgColor rgb="FF346243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rgb="FF94A38F"/>
        </patternFill>
      </fill>
    </dxf>
    <dxf>
      <border outline="0">
        <left style="thin">
          <color indexed="64"/>
        </left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6]d/\ mmmm\ yyyy;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4624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rgb="FF346243"/>
          <bgColor rgb="FF346243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rgb="FF346243"/>
          <bgColor rgb="FF34624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rgb="FF346243"/>
          <bgColor rgb="FF346243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rgb="FF346243"/>
          <bgColor rgb="FF346243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color theme="0"/>
      </font>
      <fill>
        <patternFill>
          <bgColor rgb="FF33624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theme="0"/>
      </font>
      <fill>
        <patternFill>
          <bgColor rgb="FF33624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/>
      </font>
      <fill>
        <patternFill>
          <bgColor rgb="FF94A38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rgb="FF346243"/>
          <bgColor rgb="FF34624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rgb="FF346243"/>
          <bgColor rgb="FF34624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6]d/\ mmmm\ yyyy;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4624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6]d/\ mmmm\ yyyy;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4624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6]d/\ mmmm\ yyyy;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4624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indexed="64"/>
        </left>
        <right/>
        <top/>
        <bottom/>
      </border>
    </dxf>
    <dxf>
      <numFmt numFmtId="164" formatCode="[$-406]d/\ mmmm\ yyyy;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4624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94A38F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6]d/\ mmmm\ yyyy;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4624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6]d/\ mmmm\ yyyy;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4624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6]d/\ mmmm\ yyyy;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4624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6]d/\ mmmm\ yyyy;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4624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94A38F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94A38F"/>
        </patternFill>
      </fill>
    </dxf>
    <dxf>
      <fill>
        <patternFill>
          <fgColor auto="1"/>
          <bgColor theme="6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94A38F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346243"/>
        </patternFill>
      </fill>
    </dxf>
    <dxf>
      <font>
        <b/>
        <i val="0"/>
      </font>
      <fill>
        <patternFill>
          <bgColor rgb="FF94A38F"/>
        </patternFill>
      </fill>
    </dxf>
    <dxf>
      <border>
        <vertical style="thin">
          <color auto="1"/>
        </vertical>
        <horizontal style="thin">
          <color auto="1"/>
        </horizontal>
      </border>
    </dxf>
    <dxf>
      <font>
        <color theme="0"/>
      </font>
      <fill>
        <patternFill>
          <bgColor rgb="FF34624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/>
      </font>
      <fill>
        <patternFill>
          <fgColor auto="1"/>
          <bgColor rgb="FF94A38F"/>
        </patternFill>
      </fill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4" defaultTableStyle="TableStyleMedium2" defaultPivotStyle="PivotStyleLight16">
    <tableStyle name="DGU vagtplans-tabel" pivot="0" count="4" xr9:uid="{62351021-C8EB-6E4C-8A01-01F709063E79}">
      <tableStyleElement type="wholeTable" dxfId="262"/>
      <tableStyleElement type="headerRow" dxfId="261"/>
      <tableStyleElement type="firstColumn" dxfId="260"/>
      <tableStyleElement type="firstColumnStripe" dxfId="259"/>
    </tableStyle>
    <tableStyle name="Tabeltypografi 1" pivot="0" count="2" xr9:uid="{07BFDB20-1851-2D44-AC2C-DE3E84AB8985}">
      <tableStyleElement type="firstRowStripe" dxfId="258"/>
      <tableStyleElement type="firstColumnStripe" dxfId="257"/>
    </tableStyle>
    <tableStyle name="Tabeltypografi 2" pivot="0" count="4" xr9:uid="{A3DA1F6B-C365-454F-8105-DE86B633D65C}">
      <tableStyleElement type="wholeTable" dxfId="256"/>
      <tableStyleElement type="headerRow" dxfId="255"/>
      <tableStyleElement type="firstRowStripe" dxfId="254"/>
      <tableStyleElement type="secondRowStripe" dxfId="253"/>
    </tableStyle>
    <tableStyle name="Tabeltypografi 3" pivot="0" count="5" xr9:uid="{4C8D6E58-F54F-2042-AFDE-78C622479F63}">
      <tableStyleElement type="headerRow" dxfId="143"/>
      <tableStyleElement type="firstColumn" dxfId="142"/>
      <tableStyleElement type="firstColumnStripe" dxfId="141"/>
      <tableStyleElement type="secondColumnStripe" dxfId="140"/>
      <tableStyleElement type="firstHeaderCell" dxfId="139"/>
    </tableStyle>
  </tableStyles>
  <colors>
    <mruColors>
      <color rgb="FF336243"/>
      <color rgb="FF94A38F"/>
      <color rgb="FF000000"/>
      <color rgb="FF336143"/>
      <color rgb="FF346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8CCB5D5-36CB-4443-BDB1-49387596E1C0}" name="Tabel11" displayName="Tabel11" ref="A13:Q22" totalsRowShown="0" headerRowDxfId="103">
  <autoFilter ref="A13:Q22" xr:uid="{48CCB5D5-36CB-4443-BDB1-49387596E1C0}"/>
  <tableColumns count="17">
    <tableColumn id="1" xr3:uid="{24BAFB6E-9EAF-A54B-AF02-E1082619D49A}" name="Status" dataDxfId="102"/>
    <tableColumn id="2" xr3:uid="{7EE82F26-E93F-B441-B807-F8FBB08CEA5F}" name="Opgave" dataDxfId="101"/>
    <tableColumn id="3" xr3:uid="{8A4F9F5B-1480-1947-B60F-70394ED5B0D0}" name="Tidspunkt"/>
    <tableColumn id="4" xr3:uid="{8D300C8A-5050-3949-8B49-071FD1DD78FB}" name="Periode"/>
    <tableColumn id="5" xr3:uid="{5FCE83A8-EF4A-D242-AEB1-671A0E2349FB}" name="Tidsforbrug"/>
    <tableColumn id="6" xr3:uid="{F64549DA-F67F-6A40-BE35-36BED4297654}" name="Antal frivillige" dataDxfId="100"/>
    <tableColumn id="7" xr3:uid="{1B9851E6-63FB-4B49-B6DD-CFF55453B1EB}" name="Vagtplan" dataDxfId="99" dataCellStyle="Link"/>
    <tableColumn id="8" xr3:uid="{9E08B33A-997A-A94C-B536-A96D1382B326}" name="Beskrivelse/link"/>
    <tableColumn id="9" xr3:uid="{C07E1969-DB57-0447-A6ED-6CC4E0395C1C}" name="Kommentar" dataDxfId="98"/>
    <tableColumn id="10" xr3:uid="{CB28C9F5-3FC4-284D-AEE4-845EBB6E3361}" name="Frivillige (navn/kontakt)" dataDxfId="88"/>
    <tableColumn id="11" xr3:uid="{0FA6DDC8-2E7A-CF44-9C72-EFA60244FC36}" name="2" dataDxfId="87"/>
    <tableColumn id="12" xr3:uid="{CD7EB010-4DF2-5542-9D6D-F38E9090F331}" name="3" dataDxfId="86"/>
    <tableColumn id="13" xr3:uid="{019058FB-9131-5B41-8B49-755EDDBE137D}" name="4" dataDxfId="85"/>
    <tableColumn id="14" xr3:uid="{B3F223A2-E029-A74D-8619-F0302297F675}" name="5" dataDxfId="84"/>
    <tableColumn id="15" xr3:uid="{7B236C9C-441E-7B47-B342-B026031A2BD8}" name="6" dataDxfId="83"/>
    <tableColumn id="16" xr3:uid="{7E56EFA4-F2B6-8048-BB45-B5A66A3F8FD5}" name="7" dataDxfId="82"/>
    <tableColumn id="17" xr3:uid="{911A58CB-9B3D-A34E-BF9F-3423D7D178A5}" name="8" dataDxfId="81"/>
  </tableColumns>
  <tableStyleInfo name="Tabeltypografi 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BA08BD-8679-154B-B454-4A02F5EDD246}" name="Vagtplan" displayName="Vagtplan" ref="A22:J29" totalsRowShown="0" headerRowDxfId="250">
  <autoFilter ref="A22:J29" xr:uid="{D9BA08BD-8679-154B-B454-4A02F5EDD246}"/>
  <tableColumns count="10">
    <tableColumn id="1" xr3:uid="{2ED42BFD-18B2-AE45-B1DA-CFCEC2CBE258}" name="UgeNr" dataDxfId="249"/>
    <tableColumn id="2" xr3:uid="{A4A796F1-1FD6-F244-AC17-B786DE0B3C3A}" name="Dag" dataDxfId="248"/>
    <tableColumn id="3" xr3:uid="{2F11964E-09D7-2449-821D-8792B1503B5C}" name="Dato" dataDxfId="247">
      <calculatedColumnFormula>DATE(2026,1,1)+(INDEX(Vagtplan[UgeNr],MATCH(1E+100,Vagtplan[UgeNr]))-1)*7+MATCH(Vagtplan[[#This Row],[Dag]],{"Mandag";"Tirsdag";"Onsdag";"Torsdag";"Fredag";"Lørdag";"Søndag"},0)-WEEKDAY(DATE(2026,1,1),2)</calculatedColumnFormula>
    </tableColumn>
    <tableColumn id="4" xr3:uid="{9188B98B-8A12-2148-94B4-B52717E3F211}" name="Tidspunkt" dataDxfId="246"/>
    <tableColumn id="5" xr3:uid="{F9AF5D2E-C98E-4C4F-8340-AEA09BDCB074}" name="Hold" dataDxfId="245"/>
    <tableColumn id="6" xr3:uid="{46867C99-7C2A-1D4A-ABE9-3116BB37AC61}" name="Antal trænere" dataDxfId="244"/>
    <tableColumn id="7" xr3:uid="{D9B9E5D6-BDFC-974A-8B0A-B0E6795D2B44}" name="Ansvarlig træner" dataDxfId="243"/>
    <tableColumn id="8" xr3:uid="{1534C2BA-79B7-6D40-9F0F-B9810D8316B3}" name="Hjælpertræner 1" dataDxfId="242"/>
    <tableColumn id="10" xr3:uid="{E5D8B4F6-77A6-8048-8511-5C1D3DE2175A}" name="Hjælpertræner 2" dataDxfId="241"/>
    <tableColumn id="11" xr3:uid="{705FCE87-E4CD-5846-87CA-FE1BEC048D76}" name="Hjælpertræner 3" dataDxfId="240"/>
  </tableColumns>
  <tableStyleInfo name="DGU vagtplans-tabel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E2761F7-F482-BA42-8F4B-BAD2E3472C19}" name="Vagtplan13" displayName="Vagtplan13" ref="A33:J40" totalsRowShown="0" headerRowDxfId="239">
  <autoFilter ref="A33:J40" xr:uid="{8E2761F7-F482-BA42-8F4B-BAD2E3472C19}"/>
  <tableColumns count="10">
    <tableColumn id="1" xr3:uid="{AC8ABBB7-E4AB-8541-B60D-D3941AF6076A}" name="UgeNr" dataDxfId="238"/>
    <tableColumn id="2" xr3:uid="{1FD03983-4936-CC4B-85DD-B49129A2221E}" name="Dag" dataDxfId="237"/>
    <tableColumn id="3" xr3:uid="{7BFBD98A-9080-7048-9C03-224F22BA6980}" name="Dato" dataDxfId="236">
      <calculatedColumnFormula>DATE(2026,1,1)+(INDEX(Vagtplan13[UgeNr],MATCH(1E+100,Vagtplan13[UgeNr]))-1)*7+MATCH(Vagtplan13[[#This Row],[Dag]],{"Mandag";"Tirsdag";"Onsdag";"Torsdag";"Fredag";"Lørdag";"Søndag"},0)-WEEKDAY(DATE(2026,1,1),2)</calculatedColumnFormula>
    </tableColumn>
    <tableColumn id="4" xr3:uid="{971F36B2-D33D-5A46-AA90-445A5731E426}" name="Tidspunkt" dataDxfId="235"/>
    <tableColumn id="5" xr3:uid="{EC41E4B5-517C-8640-AE03-D5A678EE0335}" name="Hold" dataDxfId="234"/>
    <tableColumn id="6" xr3:uid="{3458B5E4-A17D-944C-980B-3067CA71819C}" name="Antal trænere" dataDxfId="233"/>
    <tableColumn id="7" xr3:uid="{B8D7A331-CA7D-1447-BFB4-A8FA4D4CF6A8}" name="Ansvarlig træner" dataDxfId="232"/>
    <tableColumn id="8" xr3:uid="{88D636BF-7B50-C041-BA39-BB42DDCDB415}" name="Hjælpertræner 1" dataDxfId="231"/>
    <tableColumn id="10" xr3:uid="{A6CF1318-E837-4F4B-8350-15BA3D71E112}" name="Hjælpertræner 2" dataDxfId="230"/>
    <tableColumn id="11" xr3:uid="{54EA76DD-A9E8-A848-811B-277408C22978}" name="Hjælpertræner 3" dataDxfId="229"/>
  </tableColumns>
  <tableStyleInfo name="DGU vagtplans-tabel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EF276B-2743-B445-8DAF-AE93080A4117}" name="Vagtplan14" displayName="Vagtplan14" ref="A42:J49" totalsRowShown="0" headerRowDxfId="228">
  <autoFilter ref="A42:J49" xr:uid="{BFEF276B-2743-B445-8DAF-AE93080A4117}"/>
  <tableColumns count="10">
    <tableColumn id="1" xr3:uid="{3EDE30BE-A7B2-F44C-9730-BF675BEA7143}" name="UgeNr" dataDxfId="227"/>
    <tableColumn id="2" xr3:uid="{9A55627C-07FB-E140-9411-153613662DE1}" name="Dag" dataDxfId="226"/>
    <tableColumn id="3" xr3:uid="{7C982B4A-95E3-C240-AE6F-8DCE3D08107D}" name="Dato" dataDxfId="225">
      <calculatedColumnFormula>DATE(2026,1,1)+(INDEX(Vagtplan14[UgeNr],MATCH(1E+100,Vagtplan14[UgeNr]))-1)*7+MATCH(Vagtplan14[[#This Row],[Dag]],{"Mandag";"Tirsdag";"Onsdag";"Torsdag";"Fredag";"Lørdag";"Søndag"},0)-WEEKDAY(DATE(2026,1,1),2)</calculatedColumnFormula>
    </tableColumn>
    <tableColumn id="4" xr3:uid="{FCAEC78F-D4CA-4943-BCAC-B821020B538D}" name="Tidspunkt" dataDxfId="224"/>
    <tableColumn id="5" xr3:uid="{F1BD560C-E44C-2A4F-9F6B-FDA56B7CDABC}" name="Hold" dataDxfId="223"/>
    <tableColumn id="6" xr3:uid="{DA58E7D5-76CD-9046-A063-1EF942133346}" name="Antal trænere" dataDxfId="222"/>
    <tableColumn id="7" xr3:uid="{86B02021-A1AE-3F47-9440-323606A1AFCF}" name="Ansvarlig træner" dataDxfId="221"/>
    <tableColumn id="8" xr3:uid="{0018AF62-546E-7C43-A867-A4452DEFE06D}" name="Hjælpertræner 1" dataDxfId="220"/>
    <tableColumn id="10" xr3:uid="{C9568D63-C0EF-5D4C-ABB4-171CEEA7B45B}" name="Hjælpertræner 2" dataDxfId="219"/>
    <tableColumn id="11" xr3:uid="{59BE6851-B99D-4646-B8A1-6AC7B3459C04}" name="Hjælpertræner 3" dataDxfId="218"/>
  </tableColumns>
  <tableStyleInfo name="DGU vagtplans-tabel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C89FD95-750A-8C4F-86E6-657EC1CCEB76}" name="Vagtplan15" displayName="Vagtplan15" ref="A51:J58" totalsRowShown="0" headerRowDxfId="217">
  <autoFilter ref="A51:J58" xr:uid="{9C89FD95-750A-8C4F-86E6-657EC1CCEB76}"/>
  <tableColumns count="10">
    <tableColumn id="1" xr3:uid="{B8A3233A-8D3A-B441-A920-A1E0B29DACEF}" name="UgeNr" dataDxfId="216"/>
    <tableColumn id="2" xr3:uid="{AB3877F1-8833-474D-AF0F-6B2E97E2E61E}" name="Dag" dataDxfId="215"/>
    <tableColumn id="3" xr3:uid="{0C113311-81CE-294D-9238-5A0711BDD643}" name="Dato" dataDxfId="214">
      <calculatedColumnFormula>DATE(2026,1,1)+(INDEX(Vagtplan15[UgeNr],MATCH(1E+100,Vagtplan15[UgeNr]))-1)*7+MATCH(Vagtplan15[[#This Row],[Dag]],{"Mandag";"Tirsdag";"Onsdag";"Torsdag";"Fredag";"Lørdag";"Søndag"},0)-WEEKDAY(DATE(2026,1,1),2)</calculatedColumnFormula>
    </tableColumn>
    <tableColumn id="4" xr3:uid="{453B1B95-E8E3-E649-BF69-61108A830559}" name="Tidspunkt" dataDxfId="213"/>
    <tableColumn id="5" xr3:uid="{7A442A48-CF96-B147-8387-F459815B872B}" name="Hold" dataDxfId="212"/>
    <tableColumn id="6" xr3:uid="{C2F80BE4-31B1-9F43-AF92-6E380655CA3B}" name="Antal trænere" dataDxfId="211"/>
    <tableColumn id="7" xr3:uid="{E98BD84A-7324-CA44-9B5E-17A754078CE2}" name="Ansvarlig træner" dataDxfId="210"/>
    <tableColumn id="8" xr3:uid="{AC621C45-9447-014B-B857-F1EB94243020}" name="Hjælpertræner 1" dataDxfId="209"/>
    <tableColumn id="10" xr3:uid="{70D05371-FE95-BC46-9384-DDB500CB9BC0}" name="Hjælpertræner 2" dataDxfId="208"/>
    <tableColumn id="11" xr3:uid="{2DFC8A85-75C5-0046-A40E-06EFE0588536}" name="Hjælpertræner 3" dataDxfId="207"/>
  </tableColumns>
  <tableStyleInfo name="DGU vagtplans-tabel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E295588-14DE-1041-ACD7-2EC5D37BA4F3}" name="Kontaktoplysninger8" displayName="Kontaktoplysninger8" ref="A5:D15" totalsRowShown="0" headerRowDxfId="206" tableBorderDxfId="205">
  <autoFilter ref="A5:D15" xr:uid="{FE295588-14DE-1041-ACD7-2EC5D37BA4F3}"/>
  <tableColumns count="4">
    <tableColumn id="1" xr3:uid="{0B32DCAB-26D8-F844-A9E9-1CF000C7697F}" name="Navn"/>
    <tableColumn id="2" xr3:uid="{BDB46310-9319-0444-A213-FCFE283E034B}" name="Telefon"/>
    <tableColumn id="3" xr3:uid="{6709A8E9-0B52-9840-ABCA-013302FE1BC1}" name="Mail "/>
    <tableColumn id="4" xr3:uid="{5975BCBF-1116-D444-8A95-4AF4114DBCA4}" name="Kommentar"/>
  </tableColumns>
  <tableStyleInfo name="Tabeltypografi 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E78B95D-1353-BF4E-A811-7941A3EB5067}" name="Vagtplan26" displayName="Vagtplan26" ref="A19:L21" totalsRowShown="0" headerRowDxfId="204">
  <autoFilter ref="A19:L21" xr:uid="{5E78B95D-1353-BF4E-A811-7941A3EB5067}"/>
  <tableColumns count="12">
    <tableColumn id="1" xr3:uid="{53391813-7FA1-494E-9EB2-3BB63F9C13A4}" name="UgeNr" dataDxfId="203"/>
    <tableColumn id="2" xr3:uid="{EB5527E2-E148-0B44-8D11-10DF510D07E4}" name="Dag" dataDxfId="196"/>
    <tableColumn id="3" xr3:uid="{5F41B579-EFD0-5349-91F9-7A01CBCA485E}" name="Dato" dataDxfId="195">
      <calculatedColumnFormula>DATE(2026,1,1)+(INDEX(Vagtplan26[UgeNr],MATCH(1E+100,Vagtplan26[UgeNr]))-1)*7+MATCH(Vagtplan26[[#This Row],[Dag]],{"Mandag";"Tirsdag";"Onsdag";"Torsdag";"Fredag";"Lørdag";"Søndag"},0)-WEEKDAY(DATE(2026,1,1),2)</calculatedColumnFormula>
    </tableColumn>
    <tableColumn id="4" xr3:uid="{D5E7001E-7B2E-814D-A44A-1B6A37AE13AA}" name="Starttider" dataDxfId="202"/>
    <tableColumn id="5" xr3:uid="{840C605D-C13B-4B47-ADE1-00E6465D2F26}" name="Type" dataDxfId="201"/>
    <tableColumn id="6" xr3:uid="{24DC829F-180A-7C44-A431-0830BAF6459C}" name="Antal banementorer" dataDxfId="194"/>
    <tableColumn id="7" xr3:uid="{965721E8-DAC4-3444-92DB-3DC58BEEDBA4}" name="Banementor 1" dataDxfId="192"/>
    <tableColumn id="8" xr3:uid="{3A272155-03E3-9648-8BC1-7CB6A57ADAD2}" name="Banementor 2" dataDxfId="193"/>
    <tableColumn id="10" xr3:uid="{E625CCBD-D8FE-1E42-88ED-8F9FCFF42317}" name="Banementor 3" dataDxfId="200"/>
    <tableColumn id="12" xr3:uid="{96C10E1B-CF39-8E46-AF6F-60C7850F0421}" name="Banementor 4" dataDxfId="199"/>
    <tableColumn id="9" xr3:uid="{54BDA03E-101D-1A43-9F5D-5EB4E9076D5A}" name="Banementor 5" dataDxfId="198"/>
    <tableColumn id="11" xr3:uid="{63209845-4E8B-7E48-8C79-E46F81B5D010}" name="Banementor 6" dataDxfId="197"/>
  </tableColumns>
  <tableStyleInfo name="DGU vagtplans-tabel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648EE1-DD34-0749-A962-6DF032AB9EBF}" name="Vagtplan263" displayName="Vagtplan263" ref="A26:L28" totalsRowShown="0" headerRowDxfId="191">
  <autoFilter ref="A26:L28" xr:uid="{5E648EE1-DD34-0749-A962-6DF032AB9EBF}"/>
  <tableColumns count="12">
    <tableColumn id="1" xr3:uid="{2B19E73C-22A9-0C4D-8C6F-8AD9D660E507}" name="UgeNr" dataDxfId="190"/>
    <tableColumn id="2" xr3:uid="{24121508-75D2-2440-9723-E394BC2DFB50}" name="Dag" dataDxfId="189"/>
    <tableColumn id="3" xr3:uid="{3797BE25-1B42-C34E-B904-5AD407200BD5}" name="Dato" dataDxfId="188">
      <calculatedColumnFormula>DATE(2026,1,1)+(INDEX(Vagtplan263[UgeNr],MATCH(1E+100,Vagtplan263[UgeNr]))-1)*7+MATCH(Vagtplan263[[#This Row],[Dag]],{"Mandag";"Tirsdag";"Onsdag";"Torsdag";"Fredag";"Lørdag";"Søndag"},0)-WEEKDAY(DATE(2026,1,1),2)</calculatedColumnFormula>
    </tableColumn>
    <tableColumn id="4" xr3:uid="{A615A49C-FE5B-DD41-9BF9-0E03DFBDF89A}" name="Starttider" dataDxfId="187"/>
    <tableColumn id="5" xr3:uid="{71F32C9D-BF53-CA40-8992-CC30B0412E89}" name="Type" dataDxfId="186"/>
    <tableColumn id="6" xr3:uid="{8F456C56-C453-6441-968B-D39AE74299EA}" name="Antal banementorer" dataDxfId="185"/>
    <tableColumn id="7" xr3:uid="{C40A7752-BD16-1E4D-8D55-0D515191FB8D}" name="Banementor 1" dataDxfId="184"/>
    <tableColumn id="8" xr3:uid="{59FC1326-0FF9-C24E-B085-1AD694E84A24}" name="Banementor 2" dataDxfId="183"/>
    <tableColumn id="10" xr3:uid="{88CF6C9E-C545-274E-893C-DF89CB09A4EA}" name="Banementor 3" dataDxfId="182"/>
    <tableColumn id="12" xr3:uid="{5F8F3736-5E7F-1648-8A56-94A2126C0A75}" name="Banementor 4" dataDxfId="181"/>
    <tableColumn id="9" xr3:uid="{37EDC559-8720-404A-AE8A-A6F47AFC668F}" name="Banementor 5" dataDxfId="180"/>
    <tableColumn id="11" xr3:uid="{C61FF728-41CD-5F43-BCFF-CF03FE4CB4E1}" name="Banementor 6" dataDxfId="179"/>
  </tableColumns>
  <tableStyleInfo name="DGU vagtplans-tabel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764305-B40E-AA41-B655-E8D58CD78744}" name="Vagtplan2637" displayName="Vagtplan2637" ref="A31:L33" totalsRowShown="0" headerRowDxfId="178">
  <autoFilter ref="A31:L33" xr:uid="{5D764305-B40E-AA41-B655-E8D58CD78744}"/>
  <tableColumns count="12">
    <tableColumn id="1" xr3:uid="{6345A107-C74C-5A4A-85A3-61897FB65434}" name="UgeNr" dataDxfId="177"/>
    <tableColumn id="2" xr3:uid="{5DC79BCB-E531-7F4A-95A9-F88A5F863591}" name="Dag" dataDxfId="176"/>
    <tableColumn id="3" xr3:uid="{083EC083-0FBE-3F4C-B1BE-612ABA0DBD29}" name="Dato" dataDxfId="175">
      <calculatedColumnFormula>DATE(2026,1,1)+(INDEX(Vagtplan2637[UgeNr],MATCH(1E+100,Vagtplan2637[UgeNr]))-1)*7+MATCH(Vagtplan2637[[#This Row],[Dag]],{"Mandag";"Tirsdag";"Onsdag";"Torsdag";"Fredag";"Lørdag";"Søndag"},0)-WEEKDAY(DATE(2026,1,1),2)</calculatedColumnFormula>
    </tableColumn>
    <tableColumn id="4" xr3:uid="{4096C2BC-FF84-E44D-B93E-C52B3D8B6791}" name="Starttider" dataDxfId="174"/>
    <tableColumn id="5" xr3:uid="{D7A62A07-116E-0046-9CEB-8407CBB3394E}" name="Type" dataDxfId="173"/>
    <tableColumn id="6" xr3:uid="{0898C946-18A1-E34E-A652-20921762FD25}" name="Antal banementorer" dataDxfId="172"/>
    <tableColumn id="7" xr3:uid="{1B250411-1426-D843-89D6-42504B380A5D}" name="Banementor 1" dataDxfId="171"/>
    <tableColumn id="8" xr3:uid="{4ECE64F8-2EA4-9145-9C87-839AADD1B874}" name="Banementor 2" dataDxfId="170"/>
    <tableColumn id="10" xr3:uid="{E2FA2256-8D7B-0B45-AA5F-F7EDBBD8C7C4}" name="Banementor 3" dataDxfId="169"/>
    <tableColumn id="12" xr3:uid="{2C8F2CB7-EDF7-5847-AA54-3892E04CF4CB}" name="Banementor 4" dataDxfId="168"/>
    <tableColumn id="9" xr3:uid="{229BBD54-D6C5-864B-9E01-98E381642EFA}" name="Banementor 5" dataDxfId="167"/>
    <tableColumn id="11" xr3:uid="{77D9C913-1670-A24E-B977-82F8B9788BE4}" name="Banementor 6" dataDxfId="166"/>
  </tableColumns>
  <tableStyleInfo name="DGU vagtplans-tabel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F82C430-6785-924F-BEA3-7D1D69901668}" name="Vagtplan26310" displayName="Vagtplan26310" ref="A36:L38" totalsRowShown="0" headerRowDxfId="165">
  <autoFilter ref="A36:L38" xr:uid="{3F82C430-6785-924F-BEA3-7D1D69901668}"/>
  <tableColumns count="12">
    <tableColumn id="1" xr3:uid="{176B022C-C429-ED4E-90B7-D4F70EF373C3}" name="UgeNr" dataDxfId="164"/>
    <tableColumn id="2" xr3:uid="{8A18E691-924D-A946-881B-947544EE6E95}" name="Dag" dataDxfId="163"/>
    <tableColumn id="3" xr3:uid="{5BEFBD2C-F562-1A44-A70A-C726360EB4A9}" name="Dato" dataDxfId="162">
      <calculatedColumnFormula>DATE(2026,1,1)+(INDEX(Vagtplan26310[UgeNr],MATCH(1E+100,Vagtplan26310[UgeNr]))-1)*7+MATCH(Vagtplan26310[[#This Row],[Dag]],{"Mandag";"Tirsdag";"Onsdag";"Torsdag";"Fredag";"Lørdag";"Søndag"},0)-WEEKDAY(DATE(2026,1,1),2)</calculatedColumnFormula>
    </tableColumn>
    <tableColumn id="4" xr3:uid="{E94F68A3-7FDC-5245-8A34-4C66763674D2}" name="Starttider" dataDxfId="161"/>
    <tableColumn id="5" xr3:uid="{B7B6D3C6-2BA4-E847-8FBF-47ACFA17D999}" name="Type" dataDxfId="160"/>
    <tableColumn id="6" xr3:uid="{D6A97A02-787D-8C4C-8DFC-1277572382E3}" name="Antal banementorer" dataDxfId="159"/>
    <tableColumn id="7" xr3:uid="{72695B14-61B3-034A-A65F-B065DD4E1474}" name="Banementor 1" dataDxfId="158"/>
    <tableColumn id="8" xr3:uid="{354E167F-51F9-5A40-9FB3-06001207969C}" name="Banementor 2" dataDxfId="157"/>
    <tableColumn id="10" xr3:uid="{E1CB5506-7A6C-4D42-9BC2-245705AE07B9}" name="Banementor 3" dataDxfId="156"/>
    <tableColumn id="12" xr3:uid="{08FE0B9B-DED4-1A40-A1C1-DD8B1656D2DD}" name="Banementor 4" dataDxfId="155"/>
    <tableColumn id="9" xr3:uid="{982BBE08-F2E8-1349-BD6F-B7A3AF818943}" name="Banementor 5" dataDxfId="154"/>
    <tableColumn id="11" xr3:uid="{E4E6A1C8-BEBF-2945-8EA5-9BAC6B8158EC}" name="Banementor 6" dataDxfId="153"/>
  </tableColumns>
  <tableStyleInfo name="DGU vagtplans-tabel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2F9F0E1-39E3-8340-BBDC-D6DE44EC18FD}" name="Vagtplan24" displayName="Vagtplan24" ref="A13:G18" totalsRowShown="0" headerRowDxfId="123">
  <autoFilter ref="A13:G18" xr:uid="{C2F9F0E1-39E3-8340-BBDC-D6DE44EC18FD}"/>
  <tableColumns count="7">
    <tableColumn id="1" xr3:uid="{2879BC66-29F4-7849-970E-79676012F657}" name="UgeNr" dataDxfId="122"/>
    <tableColumn id="2" xr3:uid="{68D07E3B-22A2-2E48-B069-8640CFE9D7CA}" name="Dag" dataDxfId="121"/>
    <tableColumn id="3" xr3:uid="{8C0BE8B5-F8A6-7C4B-AA22-6475838B02D5}" name="Dato" dataDxfId="120">
      <calculatedColumnFormula>DATE(2026,1,1)+(INDEX(Vagtplan24[UgeNr],MATCH(1E+100,Vagtplan24[UgeNr]))-1)*7+MATCH(Vagtplan24[[#This Row],[Dag]],{"Mandag";"Tirsdag";"Onsdag";"Torsdag";"Fredag";"Lørdag";"Søndag"},0)-WEEKDAY(DATE(2026,1,1),2)</calculatedColumnFormula>
    </tableColumn>
    <tableColumn id="4" xr3:uid="{BE1E73F2-4CA2-9B4A-AA0D-7C469D1CA60F}" name="Tidspunkt" dataDxfId="119"/>
    <tableColumn id="5" xr3:uid="{BA536953-B0B7-F04D-AFF3-D4F74651EF5B}" name="Hold" dataDxfId="118"/>
    <tableColumn id="6" xr3:uid="{B71A28AF-E821-C141-A3D6-75B4C893DA0C}" name="Behov" dataDxfId="117"/>
    <tableColumn id="7" xr3:uid="{AE55F96D-29BF-7A4B-84E9-7584A1D3D786}" name="Velkomstvært" dataDxfId="116"/>
  </tableColumns>
  <tableStyleInfo name="DGU vagtplans-tabel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1A33A7B-7D47-BB44-804A-40FB7BE79E7E}" name="Tabel15" displayName="Tabel15" ref="A25:Q28" totalsRowShown="0" headerRowDxfId="152">
  <autoFilter ref="A25:Q28" xr:uid="{81A33A7B-7D47-BB44-804A-40FB7BE79E7E}"/>
  <tableColumns count="17">
    <tableColumn id="1" xr3:uid="{79CDF9EF-800A-6E47-AD9A-2F4A0B1968E6}" name="Status" dataDxfId="138"/>
    <tableColumn id="2" xr3:uid="{D12E6CCD-A78A-254E-A75F-673EB972425E}" name="Opgave"/>
    <tableColumn id="3" xr3:uid="{AC2577B1-7058-D246-AE86-0DD66AB3F9B6}" name="Tidspunkt"/>
    <tableColumn id="4" xr3:uid="{02D973B6-E96D-724D-82A5-08A54D7B5B0E}" name="Periode"/>
    <tableColumn id="5" xr3:uid="{7396FA4F-1FA2-964D-9D2B-D04009AB28FC}" name="Tidsforbrug"/>
    <tableColumn id="6" xr3:uid="{1579732C-FDC6-6F48-BF1E-D3608547FF37}" name="Antal frivillige" dataDxfId="146"/>
    <tableColumn id="7" xr3:uid="{F6DEF3DB-EA22-9443-AFCE-D6873060E1BD}" name="Vagtplan" dataDxfId="132"/>
    <tableColumn id="8" xr3:uid="{71BEB127-43E0-174B-8A52-3B1985441B99}" name="Beskrivelse/link" dataDxfId="131"/>
    <tableColumn id="9" xr3:uid="{0A252A01-8F81-C740-88C7-4726289D60A9}" name="Kommentar" dataDxfId="130"/>
    <tableColumn id="10" xr3:uid="{5438D63C-8D29-7740-9459-FB732EBEF6A4}" name="Frivillige (navn/kontakt)" dataDxfId="80"/>
    <tableColumn id="11" xr3:uid="{2816A68C-8108-2640-A4D8-66B878D75212}" name="2" dataDxfId="79"/>
    <tableColumn id="12" xr3:uid="{339BCA95-37E6-AE49-A28A-5A97855013F2}" name="3" dataDxfId="78"/>
    <tableColumn id="13" xr3:uid="{89726F0F-A708-AA43-97FB-799737A6E152}" name="4" dataDxfId="77"/>
    <tableColumn id="14" xr3:uid="{195284D8-DCA0-984B-9D6D-DF37066F25B3}" name="5" dataDxfId="76"/>
    <tableColumn id="15" xr3:uid="{29F2CEDD-AEE6-EB47-AA37-A0F5EAD4127D}" name="6" dataDxfId="75"/>
    <tableColumn id="16" xr3:uid="{CC4EBE75-FA65-A843-BFA9-62ED9EF3CC62}" name="7" dataDxfId="74"/>
    <tableColumn id="17" xr3:uid="{8498CA3A-BB76-D94F-B0A8-C652C4538FAC}" name="8" dataDxfId="73"/>
  </tableColumns>
  <tableStyleInfo name="Tabeltypografi 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03283EC-0FE1-D54D-9F49-9CEEA3FC9358}" name="Tabel26" displayName="Tabel26" ref="A5:E9" totalsRowShown="0" headerRowDxfId="114" tableBorderDxfId="115">
  <autoFilter ref="A5:E9" xr:uid="{603283EC-0FE1-D54D-9F49-9CEEA3FC9358}"/>
  <tableColumns count="5">
    <tableColumn id="1" xr3:uid="{1C2F035D-8588-EF4A-97FF-81EA0C6160CF}" name="Hold"/>
    <tableColumn id="2" xr3:uid="{4B1EC41D-AD62-3A48-AE5F-5B96093BD5DA}" name="Navn"/>
    <tableColumn id="3" xr3:uid="{CDB7B3B3-8D36-8544-A8EE-10DEBA2808FB}" name="Telefon"/>
    <tableColumn id="4" xr3:uid="{E2A0E690-B701-D849-867F-6D86740630BF}" name="Mail "/>
    <tableColumn id="5" xr3:uid="{F952DF24-043A-D442-8C1F-208ABA8512A5}" name="Kommentar"/>
  </tableColumns>
  <tableStyleInfo name="Tabeltypografi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491F4B3-7EA8-D749-80DD-832DEBD64A2F}" name="Tabel16" displayName="Tabel16" ref="A61:Q66" totalsRowShown="0" headerRowDxfId="134">
  <autoFilter ref="A61:Q66" xr:uid="{4491F4B3-7EA8-D749-80DD-832DEBD64A2F}"/>
  <tableColumns count="17">
    <tableColumn id="1" xr3:uid="{C81AFE68-9F6D-3442-B45E-77907BA893C7}" name="Status" dataDxfId="133"/>
    <tableColumn id="2" xr3:uid="{47B76294-42E1-904F-9B5D-ABFEC175821E}" name="Opgave"/>
    <tableColumn id="3" xr3:uid="{E9EEE8CD-4C0B-F54E-8A70-0A9403E32354}" name="Tidspunkt"/>
    <tableColumn id="4" xr3:uid="{6B789A2C-CB31-CA45-82BF-F180B1941345}" name="Periode"/>
    <tableColumn id="5" xr3:uid="{4372663A-D1AB-0C47-9314-A5ADCA22A49D}" name="Tidsforbrug"/>
    <tableColumn id="6" xr3:uid="{A86F049A-D0B3-C247-83E1-76652AE16BE9}" name="Antal frivillige" dataDxfId="36"/>
    <tableColumn id="7" xr3:uid="{7B57BEBA-4908-234D-AEC1-72709E7680AF}" name="Vagtplan" dataDxfId="37"/>
    <tableColumn id="8" xr3:uid="{A3A2B630-A9ED-D34A-A88F-960F42CAA7D1}" name="Beskrivelse/link" dataDxfId="35"/>
    <tableColumn id="9" xr3:uid="{A042A5AD-3D3F-1B4F-941F-9449576EB3BC}" name="Kommentar" dataDxfId="40"/>
    <tableColumn id="10" xr3:uid="{729FDC0F-92E8-F64A-A1B1-C01ECDE79BC4}" name="Frivillige (navn/kontakt)"/>
    <tableColumn id="11" xr3:uid="{3753702E-83C8-C54F-9FE9-17DB5E43B1D6}" name="2"/>
    <tableColumn id="12" xr3:uid="{80C97206-31C1-D94E-A0E9-832519CB03AC}" name="3"/>
    <tableColumn id="13" xr3:uid="{7F3EC3E3-A0E5-F747-8986-DE949FB24A08}" name="4"/>
    <tableColumn id="14" xr3:uid="{6219DF5E-2872-C948-96EB-797A1B9BF971}" name="5"/>
    <tableColumn id="15" xr3:uid="{4F9337BB-9E17-6245-919E-9B90D886A6DE}" name="6"/>
    <tableColumn id="16" xr3:uid="{283E8437-C15C-4947-9E0A-D5200E2AC52A}" name="7"/>
    <tableColumn id="17" xr3:uid="{89AC6CA6-E992-8349-B66A-35B8ADFF7198}" name="8"/>
  </tableColumns>
  <tableStyleInfo name="Tabeltypografi 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B7E0EEB-1613-954D-B959-0A3CE1302F38}" name="Tabel17" displayName="Tabel17" ref="A31:Q37" totalsRowShown="0" headerRowDxfId="150">
  <autoFilter ref="A31:Q37" xr:uid="{EB7E0EEB-1613-954D-B959-0A3CE1302F38}"/>
  <tableColumns count="17">
    <tableColumn id="1" xr3:uid="{EA69D252-3F58-4340-A019-BC3ED22679B1}" name="Status" dataDxfId="151"/>
    <tableColumn id="2" xr3:uid="{1F59C47D-67BD-0B42-A336-D506772CAA32}" name="Opgave"/>
    <tableColumn id="3" xr3:uid="{A8F7DCDB-5B31-3E46-A0F8-15D707727317}" name="Tidspunkt"/>
    <tableColumn id="4" xr3:uid="{C7FEC526-97E1-FA41-A438-9E85BC99DE5B}" name="Periode"/>
    <tableColumn id="5" xr3:uid="{2A1B5FD3-B9DB-0446-8EB4-D7D2FAB03F34}" name="Tidsforbrug"/>
    <tableColumn id="6" xr3:uid="{0E02E4E2-43E5-CD4F-801B-A7D0C30E1C1E}" name="Antal frivillige"/>
    <tableColumn id="7" xr3:uid="{067B5164-400B-2F46-8C77-D6FFE471B329}" name="Vagtplan"/>
    <tableColumn id="8" xr3:uid="{40EB10E0-9A8E-584F-92A1-CBE5EA7F8187}" name="Beskrivelse/link" dataDxfId="129"/>
    <tableColumn id="9" xr3:uid="{76893A95-07D1-9146-B519-1DAD8924B697}" name="Kommentar" dataDxfId="128"/>
    <tableColumn id="10" xr3:uid="{9D6D0328-D1CB-3341-8F4F-7647232B5EC8}" name="Frivillige (navn/kontakt)" dataDxfId="72"/>
    <tableColumn id="11" xr3:uid="{5617EDC7-B3EF-7946-8B56-3BAA5DA982BA}" name="2" dataDxfId="71"/>
    <tableColumn id="12" xr3:uid="{AEB9B746-265F-FC49-9832-B24767FEA709}" name="3" dataDxfId="70"/>
    <tableColumn id="13" xr3:uid="{484D6A71-054D-8A4F-9EF6-90D1CCB547BE}" name="4" dataDxfId="69"/>
    <tableColumn id="14" xr3:uid="{76B02727-DA3A-3944-A82C-FDB2AD874C11}" name="5" dataDxfId="68"/>
    <tableColumn id="15" xr3:uid="{BBBCC122-5532-7C45-BF37-6423C8D76994}" name="6" dataDxfId="67"/>
    <tableColumn id="16" xr3:uid="{1449C5E8-230C-0742-BFFF-CDB2DCEF396F}" name="7" dataDxfId="66"/>
    <tableColumn id="17" xr3:uid="{01B46120-ACE0-F243-A4F1-B78F18B1E150}" name="8" dataDxfId="65"/>
  </tableColumns>
  <tableStyleInfo name="Tabeltypografi 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B0B0072-25A7-C046-A6B5-C9503323CD95}" name="Tabel18" displayName="Tabel18" ref="A47:Q50" totalsRowShown="0" headerRowDxfId="136">
  <autoFilter ref="A47:Q50" xr:uid="{6B0B0072-25A7-C046-A6B5-C9503323CD95}"/>
  <tableColumns count="17">
    <tableColumn id="1" xr3:uid="{03569B95-172D-954B-B2C6-FBDCCB4FEA35}" name="Status" dataDxfId="135"/>
    <tableColumn id="2" xr3:uid="{50F4DAEB-BE9B-1245-AD7A-862D6A8C89F4}" name="Opgave"/>
    <tableColumn id="3" xr3:uid="{7670671F-5621-4C48-8E77-FAF2BF51C4F8}" name="Tidspunkt"/>
    <tableColumn id="4" xr3:uid="{A1041F63-24EE-A74A-86DB-376401C3F08A}" name="Periode"/>
    <tableColumn id="5" xr3:uid="{C2D67B79-552A-0046-90E7-22A425B5D1D6}" name="Tidsforbrug"/>
    <tableColumn id="6" xr3:uid="{7C2DE065-DBA1-154E-BA48-AE4C46F4F2FC}" name="Antal frivillige"/>
    <tableColumn id="7" xr3:uid="{35A44264-116E-BE4C-87E4-9E7B68A99643}" name="Vagtplan" dataDxfId="33"/>
    <tableColumn id="8" xr3:uid="{A88A9BF8-C4CD-EC4B-8443-AC04E2213B66}" name="Beskrivelse/link" dataDxfId="125"/>
    <tableColumn id="9" xr3:uid="{1833B2B4-DC28-6E45-9E78-A942951055AA}" name="Kommentar" dataDxfId="39"/>
    <tableColumn id="10" xr3:uid="{62F5DE43-5F28-EF45-9959-1F775AA899D5}" name="Frivillige (navn/kontakt)" dataDxfId="56"/>
    <tableColumn id="11" xr3:uid="{C2C3BB55-A710-B54A-AB4B-E69923ABD528}" name="2" dataDxfId="55"/>
    <tableColumn id="12" xr3:uid="{EB467517-1932-3B49-9D82-09541E62F16B}" name="3" dataDxfId="54"/>
    <tableColumn id="13" xr3:uid="{AF9E4C33-311D-8B4D-919D-0D97BEBF53E4}" name="4" dataDxfId="53"/>
    <tableColumn id="14" xr3:uid="{79E94027-EFBC-5F46-9E2B-7E283848C6D2}" name="5" dataDxfId="52"/>
    <tableColumn id="15" xr3:uid="{618E5B1D-4206-A646-9424-B5FA8208F88E}" name="6" dataDxfId="51"/>
    <tableColumn id="16" xr3:uid="{42890BE4-E6DA-2247-8120-4CC0DE690BB1}" name="7" dataDxfId="50"/>
    <tableColumn id="17" xr3:uid="{5AFFC4D7-0830-A145-95D8-E0BA2211D0F9}" name="8" dataDxfId="49"/>
  </tableColumns>
  <tableStyleInfo name="Tabeltypografi 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CFFFA9C-3CA5-BE4C-9E02-84076B6D32F5}" name="Tabel19" displayName="Tabel19" ref="A53:Q58" totalsRowShown="0" headerRowDxfId="144">
  <autoFilter ref="A53:Q58" xr:uid="{1CFFFA9C-3CA5-BE4C-9E02-84076B6D32F5}"/>
  <tableColumns count="17">
    <tableColumn id="1" xr3:uid="{E19B5455-9533-514D-B77D-575A8F559D5D}" name="Status" dataDxfId="149"/>
    <tableColumn id="2" xr3:uid="{8DDE6882-FF04-CB44-BA1A-427BC55E638B}" name="Opgave"/>
    <tableColumn id="3" xr3:uid="{BD6099D0-98F4-2944-8698-0DCEE204D771}" name="Tidspunkt"/>
    <tableColumn id="4" xr3:uid="{A8B7D15D-FB4F-E244-9AC6-0D06912076EC}" name="Periode" dataDxfId="148"/>
    <tableColumn id="5" xr3:uid="{984168ED-5FB3-8E4B-9664-58DB9A0C4C6D}" name="Tidsforbrug"/>
    <tableColumn id="6" xr3:uid="{4A583731-4173-E442-A7E0-BD298473D25D}" name="Antal frivillige" dataDxfId="145"/>
    <tableColumn id="7" xr3:uid="{250431BC-6BA9-6D49-91EC-BD0F2D16D74C}" name="Vagtplan" dataDxfId="34"/>
    <tableColumn id="8" xr3:uid="{11FA5A6A-2CBD-0E4A-904C-42AE4FB4C7CD}" name="Beskrivelse/link" dataDxfId="124"/>
    <tableColumn id="9" xr3:uid="{1C7B1B6F-C89C-F74B-BED1-ADC8C2D4FB89}" name="Kommentar" dataDxfId="38"/>
    <tableColumn id="10" xr3:uid="{08A0C45B-8A35-3F4D-869F-4721BEBE1E81}" name="Frivillige (navn/kontakt)" dataDxfId="48"/>
    <tableColumn id="11" xr3:uid="{3A1AFA9E-7B19-8742-BCEE-1ED16B602E41}" name="2" dataDxfId="47"/>
    <tableColumn id="12" xr3:uid="{84150F72-5755-BF44-89CF-249388DA48BC}" name="3" dataDxfId="46"/>
    <tableColumn id="13" xr3:uid="{1A6EF612-C891-DE46-B1C8-8F02609D0E91}" name="4" dataDxfId="45"/>
    <tableColumn id="14" xr3:uid="{E4681787-5E36-4D48-8E4B-E04FCEEACBB5}" name="5" dataDxfId="44"/>
    <tableColumn id="15" xr3:uid="{31670170-E4C4-A941-B555-E4C454C9249F}" name="6" dataDxfId="43"/>
    <tableColumn id="16" xr3:uid="{9738CA53-157D-C048-B779-2DF79356B1F8}" name="7" dataDxfId="42"/>
    <tableColumn id="17" xr3:uid="{9D4B71AB-9204-6D4B-BFFE-3DE5FC2730CF}" name="8" dataDxfId="41"/>
  </tableColumns>
  <tableStyleInfo name="Tabeltypografi 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3CB8A26-2609-9346-A048-82EE10B0B360}" name="Tabel20" displayName="Tabel20" ref="A40:Q42" totalsRowShown="0" headerRowDxfId="147">
  <autoFilter ref="A40:Q42" xr:uid="{43CB8A26-2609-9346-A048-82EE10B0B360}"/>
  <tableColumns count="17">
    <tableColumn id="1" xr3:uid="{9BC91B46-188E-1342-87EC-56B206D7F266}" name="Status" dataDxfId="137"/>
    <tableColumn id="2" xr3:uid="{DE38B32A-D5A8-9144-8220-6A24F722A805}" name="Opgave"/>
    <tableColumn id="3" xr3:uid="{87CFAA66-57AA-5840-A811-A67A6859266B}" name="Tidspunkt"/>
    <tableColumn id="4" xr3:uid="{D5704099-A3A5-DE4B-8014-EE0D443A0C13}" name="Periode"/>
    <tableColumn id="5" xr3:uid="{1510FD70-1F0F-B641-9BC9-0618DE1074A1}" name="Tidsforbrug"/>
    <tableColumn id="6" xr3:uid="{6BE81B42-81FE-194A-A793-2E2BEE194C69}" name="Antal frivillige"/>
    <tableColumn id="7" xr3:uid="{EDCC659B-BB8C-C84D-9E27-9CC249F1FC77}" name="Vagtplan" dataDxfId="32"/>
    <tableColumn id="8" xr3:uid="{8CB1FFF0-B748-CD45-8336-7DA71B4D9D5C}" name="Beskrivelse/link" dataDxfId="127"/>
    <tableColumn id="9" xr3:uid="{F8D6CE1D-C814-154D-8E69-64847CB834F2}" name="Kommentar" dataDxfId="126"/>
    <tableColumn id="10" xr3:uid="{73338677-F5BB-1442-BF65-52AF8F9284A1}" name="Frivillige (navn/kontakt)" dataDxfId="64"/>
    <tableColumn id="11" xr3:uid="{D2E0907F-AE07-4841-BEFC-9D5141B250DB}" name="2" dataDxfId="63"/>
    <tableColumn id="12" xr3:uid="{80988389-B8F0-3343-A7A3-9F6AA872D73E}" name="3" dataDxfId="62"/>
    <tableColumn id="13" xr3:uid="{8B82ADB4-A1C3-B642-AD1B-4B015A39FAD4}" name="4" dataDxfId="61"/>
    <tableColumn id="14" xr3:uid="{FFB07493-35DE-F44A-88AF-AB322E760F3A}" name="5" dataDxfId="60"/>
    <tableColumn id="15" xr3:uid="{46DDA73A-CE53-C94F-92F0-7EC39CFAABFB}" name="6" dataDxfId="59"/>
    <tableColumn id="16" xr3:uid="{0918422B-BC64-4A4C-BD71-8DE4AB0117CB}" name="7" dataDxfId="58"/>
    <tableColumn id="17" xr3:uid="{E8C9FB6E-9467-2C45-8721-4AC5DC51455E}" name="8" dataDxfId="57"/>
  </tableColumns>
  <tableStyleInfo name="Tabeltypografi 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1CE1318-B2AF-9646-A410-5BF12FDFF2EA}" name="Tabel27" displayName="Tabel27" ref="A6:Q8" totalsRowShown="0" headerRowDxfId="113" tableBorderDxfId="112">
  <autoFilter ref="A6:Q8" xr:uid="{01CE1318-B2AF-9646-A410-5BF12FDFF2EA}"/>
  <tableColumns count="17">
    <tableColumn id="1" xr3:uid="{3B61129E-4B87-AA40-9272-6CDF1FEEE086}" name="Status" dataDxfId="111"/>
    <tableColumn id="2" xr3:uid="{96973C1D-1C3C-C649-A3BE-EB73D755C193}" name="Opgave" dataDxfId="110"/>
    <tableColumn id="3" xr3:uid="{2AE68A42-C4A9-B24F-84A5-FE7B82FF01C3}" name="Tidspunkt" dataDxfId="109"/>
    <tableColumn id="4" xr3:uid="{AE6B655B-EBEF-294B-9E8E-1112493F29C8}" name="Periode" dataDxfId="108"/>
    <tableColumn id="5" xr3:uid="{3CA03A57-FFEE-0140-AADA-AC36B237E729}" name="Tidsforbrug" dataDxfId="107"/>
    <tableColumn id="6" xr3:uid="{1065EECD-6D60-F242-9C8F-FCB8B978330F}" name="Antal frivillige" dataDxfId="106"/>
    <tableColumn id="7" xr3:uid="{DEFF4143-A45C-2843-A83D-F712C1C6333C}" name="Vagtplan" dataDxfId="105" dataCellStyle="Link"/>
    <tableColumn id="8" xr3:uid="{06AA9A35-C51D-154F-B565-90BDBE91768C}" name="Beskrivelse/link" dataDxfId="104"/>
    <tableColumn id="9" xr3:uid="{2B4F3233-99D9-0B47-A1F8-0F0672232084}" name="Kommentar" dataDxfId="97"/>
    <tableColumn id="10" xr3:uid="{AEC90BF0-A85C-0A46-92DF-AAA7C1153056}" name="Frivillige (navn/kontakt)" dataDxfId="96"/>
    <tableColumn id="11" xr3:uid="{01F4D9AA-59B0-0E44-A046-BF29C3CC8EDB}" name="2" dataDxfId="95"/>
    <tableColumn id="12" xr3:uid="{2A7E8A39-E2C9-BC49-B355-5094E0FD41D3}" name="3" dataDxfId="94"/>
    <tableColumn id="13" xr3:uid="{7A64E0A6-2D93-3247-BE2F-D89575272D54}" name="4" dataDxfId="93"/>
    <tableColumn id="14" xr3:uid="{09DC3089-3065-7442-B299-0C93AF7AD6E3}" name="5" dataDxfId="92"/>
    <tableColumn id="15" xr3:uid="{AF8D671C-FEDD-B147-BB42-DE5EE692D4B9}" name="6" dataDxfId="91"/>
    <tableColumn id="16" xr3:uid="{B05ED9A1-C676-324D-BE69-A818E7368243}" name="7" dataDxfId="90"/>
    <tableColumn id="17" xr3:uid="{7535F5D6-484F-4C47-A1D5-F65B4D1A8645}" name="8" dataDxfId="89"/>
  </tableColumns>
  <tableStyleInfo name="Tabeltypografi 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49B5E6-F9A0-514C-9AA2-8584D80F0BA0}" name="Kontaktoplysninger" displayName="Kontaktoplysninger" ref="A5:G19" totalsRowShown="0" headerRowDxfId="252" tableBorderDxfId="251">
  <autoFilter ref="A5:G19" xr:uid="{5849B5E6-F9A0-514C-9AA2-8584D80F0BA0}"/>
  <tableColumns count="7">
    <tableColumn id="1" xr3:uid="{7BB08531-CAB4-844A-A292-1EC8EBC6BDC6}" name="Hold"/>
    <tableColumn id="2" xr3:uid="{64E77898-74A6-E34E-8CDE-BAE067356C40}" name="Navn"/>
    <tableColumn id="3" xr3:uid="{2B796A95-B924-3F4B-8D60-2151E51AF28F}" name="Rolle"/>
    <tableColumn id="4" xr3:uid="{BE8FDBE3-66D0-0C4D-8693-AEA196D5F9E2}" name="Telefon"/>
    <tableColumn id="5" xr3:uid="{EFA5BD0F-9EC7-4848-8836-BF36788F5FB0}" name="Mail "/>
    <tableColumn id="6" xr3:uid="{E17F3779-963E-114F-8A9E-E4B2F133402B}" name="Kommentar"/>
    <tableColumn id="7" xr3:uid="{B361185A-B0B8-444D-A870-569105B126EA}" name="Uddannelse"/>
  </tableColumns>
  <tableStyleInfo name="Tabeltypografi 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anskgolfunion.dk/sites/default/files/2025-07/Fotograf%20Familiedag%20-%20opgavebeskrivelse.docx" TargetMode="External"/><Relationship Id="rId18" Type="http://schemas.openxmlformats.org/officeDocument/2006/relationships/hyperlink" Target="https://www.danskgolfunion.dk/sites/default/files/2025-07/Hj%C3%A6lpere%20til%20sommercamp%20-%20opgavebeskrivelse.docx" TargetMode="External"/><Relationship Id="rId26" Type="http://schemas.openxmlformats.org/officeDocument/2006/relationships/hyperlink" Target="https://www.danskgolfunion.dk/sites/default/files/2025-07/Hj%C3%A6lpere%20til%20a%CC%8Aben%20turnering%20-%20opgavebeskrivelse.docx" TargetMode="External"/><Relationship Id="rId3" Type="http://schemas.openxmlformats.org/officeDocument/2006/relationships/hyperlink" Target="https://www.danskgolfunion.dk/sites/default/files/2025-07/Ansvarlig%20for%20Girls%20Only%20-%20opgavebeskrivelse.docx" TargetMode="External"/><Relationship Id="rId21" Type="http://schemas.openxmlformats.org/officeDocument/2006/relationships/hyperlink" Target="https://www.danskgolfunion.dk/sites/default/files/2025-07/Hj%C3%A6lpere%20til%20familiedag%20-%20opgavebeskrivelse.docx" TargetMode="External"/><Relationship Id="rId34" Type="http://schemas.openxmlformats.org/officeDocument/2006/relationships/table" Target="../tables/table6.xml"/><Relationship Id="rId7" Type="http://schemas.openxmlformats.org/officeDocument/2006/relationships/hyperlink" Target="https://www.danskgolfunion.dk/sites/default/files/2025-07/Banementor%20-%20opgavebeskrivelse.docx" TargetMode="External"/><Relationship Id="rId12" Type="http://schemas.openxmlformats.org/officeDocument/2006/relationships/hyperlink" Target="https://www.danskgolfunion.dk/sites/default/files/2025-06/Opgavebeskrivelse%20-%20Frivilligansvarlig.docx" TargetMode="External"/><Relationship Id="rId17" Type="http://schemas.openxmlformats.org/officeDocument/2006/relationships/hyperlink" Target="https://www.danskgolfunion.dk/sites/default/files/2025-07/Hj%C3%A6lpere%20til%20sommercamp%20-%20opgavebeskrivelse.docx" TargetMode="External"/><Relationship Id="rId25" Type="http://schemas.openxmlformats.org/officeDocument/2006/relationships/hyperlink" Target="https://www.danskgolfunion.dk/sites/default/files/2025-07/Skabelon%20til%20opgavebeskrivelse.docx" TargetMode="External"/><Relationship Id="rId33" Type="http://schemas.openxmlformats.org/officeDocument/2006/relationships/table" Target="../tables/table5.xml"/><Relationship Id="rId2" Type="http://schemas.openxmlformats.org/officeDocument/2006/relationships/hyperlink" Target="https://www.danskgolfunion.dk/sites/default/files/2025-07/Ansvarlig%20tr%C3%A6ner%20b%C3%B8rnehold%20-%20opgavebeskrivelse.docx" TargetMode="External"/><Relationship Id="rId16" Type="http://schemas.openxmlformats.org/officeDocument/2006/relationships/hyperlink" Target="https://www.danskgolfunion.dk/sites/default/files/2025-07/Hj%C3%A6lpere%20til%20sommercamp%20-%20opgavebeskrivelse.docx" TargetMode="External"/><Relationship Id="rId20" Type="http://schemas.openxmlformats.org/officeDocument/2006/relationships/hyperlink" Target="https://www.danskgolfunion.dk/sites/default/files/2025-07/Hj%C3%A6lpere%20til%20familiedag%20-%20opgavebeskrivelse.docx" TargetMode="External"/><Relationship Id="rId29" Type="http://schemas.openxmlformats.org/officeDocument/2006/relationships/table" Target="../tables/table1.xml"/><Relationship Id="rId1" Type="http://schemas.openxmlformats.org/officeDocument/2006/relationships/hyperlink" Target="https://www.danskgolfunion.dk/sites/default/files/2025-07/Hj%C3%A6lpetr%C3%A6ner%20b%C3%B8rnehold%20-%20opgavebeskrivelse.docx" TargetMode="External"/><Relationship Id="rId6" Type="http://schemas.openxmlformats.org/officeDocument/2006/relationships/hyperlink" Target="https://www.danskgolfunion.dk/sites/default/files/2025-07/Hj%C3%A6lpetr%C3%A6ner%20Girls%20Only%20-%20opgavebeskrivelse.docx" TargetMode="External"/><Relationship Id="rId11" Type="http://schemas.openxmlformats.org/officeDocument/2006/relationships/hyperlink" Target="https://www.danskgolfunion.dk/sites/default/files/2025-07/Velkomstv%C3%A6rt%20-%20opgavebeskrivelse.docx" TargetMode="External"/><Relationship Id="rId24" Type="http://schemas.openxmlformats.org/officeDocument/2006/relationships/hyperlink" Target="https://www.danskgolfunion.dk/sites/default/files/2025-07/Skabelon%20til%20opgavebeskrivelse.docx" TargetMode="External"/><Relationship Id="rId32" Type="http://schemas.openxmlformats.org/officeDocument/2006/relationships/table" Target="../tables/table4.xml"/><Relationship Id="rId5" Type="http://schemas.openxmlformats.org/officeDocument/2006/relationships/hyperlink" Target="https://www.danskgolfunion.dk/sites/default/files/2025-07/Hj%C3%A6lpetr%C3%A6ner%20junior%202%20-%20opgavebeskrivelse.docx" TargetMode="External"/><Relationship Id="rId15" Type="http://schemas.openxmlformats.org/officeDocument/2006/relationships/hyperlink" Target="https://www.danskgolfunion.dk/sites/default/files/2025-07/Hj%C3%A6lpere%20til%20sommercamp%20-%20opgavebeskrivelse.docx" TargetMode="External"/><Relationship Id="rId23" Type="http://schemas.openxmlformats.org/officeDocument/2006/relationships/hyperlink" Target="https://www.danskgolfunion.dk/sites/default/files/2025-07/SoMe-frivillig%20-%20opgavebeskrivelse.docx" TargetMode="External"/><Relationship Id="rId28" Type="http://schemas.openxmlformats.org/officeDocument/2006/relationships/hyperlink" Target="https://www.danskgolfunion.dk/sites/default/files/2025-07/Hj%C3%A6lpere%20til%20a%CC%8Aben%20turnering%20-%20opgavebeskrivelse.docx" TargetMode="External"/><Relationship Id="rId36" Type="http://schemas.openxmlformats.org/officeDocument/2006/relationships/table" Target="../tables/table8.xml"/><Relationship Id="rId10" Type="http://schemas.openxmlformats.org/officeDocument/2006/relationships/hyperlink" Target="https://www.danskgolfunion.dk/sites/default/files/2025-07/Velkomstv%C3%A6rt%20-%20opgavebeskrivelse.docx" TargetMode="External"/><Relationship Id="rId19" Type="http://schemas.openxmlformats.org/officeDocument/2006/relationships/hyperlink" Target="https://www.danskgolfunion.dk/sites/default/files/2025-07/Hj%C3%A6lpere%20til%20familiedag%20-%20opgavebeskrivelse.docx" TargetMode="External"/><Relationship Id="rId31" Type="http://schemas.openxmlformats.org/officeDocument/2006/relationships/table" Target="../tables/table3.xml"/><Relationship Id="rId4" Type="http://schemas.openxmlformats.org/officeDocument/2006/relationships/hyperlink" Target="https://www.danskgolfunion.dk/sites/default/files/2025-07/Hj%C3%A6lpetr%C3%A6ner%20junior%201%20-%20opgavebeskrivelse.docx" TargetMode="External"/><Relationship Id="rId9" Type="http://schemas.openxmlformats.org/officeDocument/2006/relationships/hyperlink" Target="https://www.danskgolfunion.dk/sites/default/files/2025-07/Velkomstv%C3%A6rt%20-%20opgavebeskrivelse.docx" TargetMode="External"/><Relationship Id="rId14" Type="http://schemas.openxmlformats.org/officeDocument/2006/relationships/hyperlink" Target="https://www.danskgolfunion.dk/sites/default/files/2025-07/Planl%C3%A6gge%20sommercamp%20-%20opgavebeskrivelse.docx" TargetMode="External"/><Relationship Id="rId22" Type="http://schemas.openxmlformats.org/officeDocument/2006/relationships/hyperlink" Target="https://www.danskgolfunion.dk/sites/default/files/2025-07/Hj%C3%A6lpere%20til%20familiedag%20-%20opgavebeskrivelse.docx" TargetMode="External"/><Relationship Id="rId27" Type="http://schemas.openxmlformats.org/officeDocument/2006/relationships/hyperlink" Target="https://www.danskgolfunion.dk/sites/default/files/2025-07/Hj%C3%A6lpere%20til%20a%CC%8Aben%20turnering%20-%20opgavebeskrivelse.docx" TargetMode="External"/><Relationship Id="rId30" Type="http://schemas.openxmlformats.org/officeDocument/2006/relationships/table" Target="../tables/table2.xml"/><Relationship Id="rId35" Type="http://schemas.openxmlformats.org/officeDocument/2006/relationships/table" Target="../tables/table7.xml"/><Relationship Id="rId8" Type="http://schemas.openxmlformats.org/officeDocument/2006/relationships/hyperlink" Target="https://www.danskgolfunion.dk/sites/default/files/2025-07/Ansvarlig%20for%20banetr%C3%A6ning%20-%20opgavebeskrivelse.doc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hyperlink" Target="mailto:junior12@golf.dk" TargetMode="Externa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table" Target="../tables/table14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zoomScale="110" zoomScaleNormal="110" workbookViewId="0">
      <selection activeCell="H50" sqref="H50"/>
    </sheetView>
  </sheetViews>
  <sheetFormatPr baseColWidth="10" defaultColWidth="8.83203125" defaultRowHeight="15" outlineLevelRow="1" x14ac:dyDescent="0.2"/>
  <cols>
    <col min="1" max="1" width="13.6640625" bestFit="1" customWidth="1"/>
    <col min="2" max="2" width="23.5" bestFit="1" customWidth="1"/>
    <col min="3" max="3" width="19.33203125" bestFit="1" customWidth="1"/>
    <col min="4" max="4" width="14.6640625" bestFit="1" customWidth="1"/>
    <col min="5" max="5" width="14.6640625" customWidth="1"/>
    <col min="6" max="6" width="14.83203125" customWidth="1"/>
    <col min="7" max="7" width="23" bestFit="1" customWidth="1"/>
    <col min="8" max="8" width="24.1640625" bestFit="1" customWidth="1"/>
    <col min="9" max="9" width="22.5" customWidth="1"/>
    <col min="10" max="10" width="32.5" bestFit="1" customWidth="1"/>
    <col min="11" max="11" width="29.5" bestFit="1" customWidth="1"/>
    <col min="12" max="16" width="20.83203125" customWidth="1"/>
  </cols>
  <sheetData>
    <row r="1" spans="1:17" ht="15" customHeight="1" x14ac:dyDescent="0.2">
      <c r="A1" s="24" t="s">
        <v>157</v>
      </c>
      <c r="B1" s="25"/>
      <c r="C1" s="25"/>
      <c r="D1" s="25"/>
      <c r="E1" s="25"/>
      <c r="F1" s="25"/>
      <c r="G1" s="25"/>
      <c r="H1" s="25"/>
      <c r="I1" s="25"/>
      <c r="J1" s="26"/>
    </row>
    <row r="2" spans="1:17" ht="149" customHeight="1" x14ac:dyDescent="0.2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7" s="52" customFormat="1" x14ac:dyDescent="0.2">
      <c r="A3" s="63"/>
      <c r="B3" s="63"/>
      <c r="C3" s="63"/>
      <c r="D3" s="63"/>
      <c r="E3" s="63"/>
      <c r="F3" s="63"/>
      <c r="G3" s="63"/>
      <c r="H3" s="68"/>
      <c r="I3" s="68"/>
      <c r="J3" s="68"/>
    </row>
    <row r="4" spans="1:17" s="52" customFormat="1" ht="21" x14ac:dyDescent="0.25">
      <c r="A4" s="72" t="s">
        <v>151</v>
      </c>
      <c r="B4" s="72"/>
      <c r="C4" s="72"/>
      <c r="D4" s="72"/>
      <c r="E4" s="72"/>
      <c r="F4" s="72"/>
      <c r="G4" s="72"/>
      <c r="H4" s="63"/>
      <c r="I4" s="63"/>
      <c r="J4" s="63"/>
      <c r="K4"/>
      <c r="L4"/>
      <c r="M4"/>
      <c r="N4"/>
      <c r="O4"/>
      <c r="P4"/>
    </row>
    <row r="5" spans="1:17" ht="19" customHeight="1" x14ac:dyDescent="0.2">
      <c r="A5" s="73" t="s">
        <v>1</v>
      </c>
      <c r="B5" s="73"/>
      <c r="C5" s="52"/>
      <c r="D5" s="50"/>
      <c r="E5" s="50"/>
      <c r="F5" s="50"/>
      <c r="G5" s="50"/>
      <c r="H5" s="63"/>
      <c r="I5" s="63"/>
      <c r="J5" s="63"/>
      <c r="K5" s="37"/>
      <c r="L5" s="37"/>
      <c r="M5" s="37"/>
      <c r="N5" s="37"/>
      <c r="O5" s="37"/>
      <c r="P5" s="37"/>
    </row>
    <row r="6" spans="1:17" s="52" customFormat="1" outlineLevel="1" x14ac:dyDescent="0.2">
      <c r="A6" s="66" t="s">
        <v>5</v>
      </c>
      <c r="B6" s="1" t="s">
        <v>0</v>
      </c>
      <c r="C6" s="1" t="s">
        <v>37</v>
      </c>
      <c r="D6" s="1" t="s">
        <v>84</v>
      </c>
      <c r="E6" s="2" t="s">
        <v>2</v>
      </c>
      <c r="F6" s="20" t="s">
        <v>3</v>
      </c>
      <c r="G6" s="2" t="s">
        <v>85</v>
      </c>
      <c r="H6" s="20" t="s">
        <v>6</v>
      </c>
      <c r="I6" s="67" t="s">
        <v>19</v>
      </c>
      <c r="J6" s="79" t="s">
        <v>4</v>
      </c>
      <c r="K6" s="67" t="s">
        <v>137</v>
      </c>
      <c r="L6" s="67" t="s">
        <v>138</v>
      </c>
      <c r="M6" s="67" t="s">
        <v>139</v>
      </c>
      <c r="N6" s="67" t="s">
        <v>140</v>
      </c>
      <c r="O6" s="67" t="s">
        <v>141</v>
      </c>
      <c r="P6" s="67" t="s">
        <v>142</v>
      </c>
      <c r="Q6" s="77" t="s">
        <v>143</v>
      </c>
    </row>
    <row r="7" spans="1:17" s="52" customFormat="1" outlineLevel="1" x14ac:dyDescent="0.2">
      <c r="A7" s="74" t="s">
        <v>155</v>
      </c>
      <c r="B7" s="8"/>
      <c r="C7" s="8"/>
      <c r="D7" s="8"/>
      <c r="E7" s="8"/>
      <c r="F7" s="62">
        <v>0</v>
      </c>
      <c r="G7" s="64"/>
      <c r="H7" s="64" t="s">
        <v>153</v>
      </c>
      <c r="I7" s="47"/>
      <c r="J7" s="15"/>
      <c r="K7" s="15"/>
      <c r="L7" s="15"/>
      <c r="M7" s="15"/>
      <c r="N7" s="15"/>
      <c r="O7" s="15"/>
      <c r="P7" s="15"/>
      <c r="Q7" s="32"/>
    </row>
    <row r="8" spans="1:17" s="52" customFormat="1" outlineLevel="1" x14ac:dyDescent="0.2">
      <c r="A8" s="74" t="s">
        <v>155</v>
      </c>
      <c r="B8" s="8"/>
      <c r="C8" s="8"/>
      <c r="D8" s="8"/>
      <c r="E8" s="8"/>
      <c r="F8" s="62">
        <v>0</v>
      </c>
      <c r="G8" s="64"/>
      <c r="H8" s="64" t="s">
        <v>153</v>
      </c>
      <c r="I8" s="78"/>
      <c r="J8" s="17"/>
      <c r="K8" s="17"/>
      <c r="L8" s="17"/>
      <c r="M8" s="17"/>
      <c r="N8" s="17"/>
      <c r="O8" s="17"/>
      <c r="P8" s="17"/>
      <c r="Q8" s="30"/>
    </row>
    <row r="9" spans="1:17" s="52" customFormat="1" x14ac:dyDescent="0.2">
      <c r="A9" s="63"/>
      <c r="B9" s="63"/>
      <c r="C9" s="63"/>
      <c r="D9" s="63"/>
      <c r="E9" s="63"/>
      <c r="F9" s="63"/>
      <c r="G9" s="63"/>
      <c r="H9" s="63"/>
      <c r="I9" s="68"/>
      <c r="J9" s="68"/>
      <c r="K9" s="57"/>
      <c r="L9" s="57"/>
      <c r="M9" s="57"/>
      <c r="N9" s="57"/>
      <c r="O9" s="57"/>
      <c r="P9" s="57"/>
    </row>
    <row r="10" spans="1:17" s="52" customFormat="1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46"/>
      <c r="L10" s="46"/>
      <c r="M10" s="46"/>
      <c r="N10" s="46"/>
      <c r="O10" s="46"/>
      <c r="P10" s="46"/>
    </row>
    <row r="11" spans="1:17" ht="21" x14ac:dyDescent="0.25">
      <c r="A11" s="72" t="s">
        <v>152</v>
      </c>
      <c r="B11" s="72"/>
      <c r="C11" s="72"/>
      <c r="D11" s="72"/>
      <c r="E11" s="72"/>
      <c r="F11" s="72"/>
      <c r="G11" s="72"/>
      <c r="H11" s="63"/>
      <c r="I11" s="63"/>
      <c r="J11" s="63"/>
      <c r="K11" s="37"/>
      <c r="L11" s="37"/>
      <c r="M11" s="37"/>
      <c r="N11" s="37"/>
      <c r="O11" s="37"/>
      <c r="P11" s="37"/>
    </row>
    <row r="12" spans="1:17" ht="19" customHeight="1" x14ac:dyDescent="0.2">
      <c r="A12" s="73" t="s">
        <v>7</v>
      </c>
      <c r="B12" s="73"/>
      <c r="C12" s="52"/>
      <c r="D12" s="50"/>
      <c r="E12" s="50"/>
      <c r="F12" s="50"/>
      <c r="G12" s="50"/>
      <c r="H12" s="63"/>
      <c r="I12" s="63"/>
      <c r="J12" s="63"/>
      <c r="K12" s="37"/>
      <c r="L12" s="37"/>
      <c r="M12" s="37"/>
      <c r="N12" s="37"/>
      <c r="O12" s="37"/>
      <c r="P12" s="37"/>
    </row>
    <row r="13" spans="1:17" ht="15.75" customHeight="1" outlineLevel="1" x14ac:dyDescent="0.2">
      <c r="A13" s="66" t="s">
        <v>5</v>
      </c>
      <c r="B13" s="69" t="s">
        <v>0</v>
      </c>
      <c r="C13" s="69" t="s">
        <v>37</v>
      </c>
      <c r="D13" s="69" t="s">
        <v>84</v>
      </c>
      <c r="E13" s="66" t="s">
        <v>2</v>
      </c>
      <c r="F13" s="70" t="s">
        <v>3</v>
      </c>
      <c r="G13" s="66" t="s">
        <v>85</v>
      </c>
      <c r="H13" s="70" t="s">
        <v>6</v>
      </c>
      <c r="I13" s="67" t="s">
        <v>19</v>
      </c>
      <c r="J13" s="80" t="s">
        <v>4</v>
      </c>
      <c r="K13" s="67" t="s">
        <v>137</v>
      </c>
      <c r="L13" s="67" t="s">
        <v>138</v>
      </c>
      <c r="M13" s="67" t="s">
        <v>139</v>
      </c>
      <c r="N13" s="67" t="s">
        <v>140</v>
      </c>
      <c r="O13" s="67" t="s">
        <v>141</v>
      </c>
      <c r="P13" s="67" t="s">
        <v>142</v>
      </c>
      <c r="Q13" s="71" t="s">
        <v>143</v>
      </c>
    </row>
    <row r="14" spans="1:17" outlineLevel="1" x14ac:dyDescent="0.2">
      <c r="A14" s="74" t="s">
        <v>156</v>
      </c>
      <c r="B14" s="8" t="s">
        <v>82</v>
      </c>
      <c r="C14" s="8" t="s">
        <v>90</v>
      </c>
      <c r="D14" s="8" t="s">
        <v>86</v>
      </c>
      <c r="E14" s="8" t="s">
        <v>92</v>
      </c>
      <c r="F14" s="62">
        <v>5</v>
      </c>
      <c r="G14" s="59" t="s">
        <v>193</v>
      </c>
      <c r="H14" s="64" t="s">
        <v>190</v>
      </c>
      <c r="I14" s="15"/>
      <c r="J14" s="15" t="s">
        <v>97</v>
      </c>
      <c r="K14" s="15" t="s">
        <v>96</v>
      </c>
      <c r="L14" s="15" t="s">
        <v>98</v>
      </c>
      <c r="M14" s="15"/>
      <c r="N14" s="15"/>
      <c r="O14" s="15"/>
      <c r="P14" s="15"/>
      <c r="Q14" s="15"/>
    </row>
    <row r="15" spans="1:17" outlineLevel="1" x14ac:dyDescent="0.2">
      <c r="A15" s="74" t="s">
        <v>156</v>
      </c>
      <c r="B15" s="8" t="s">
        <v>191</v>
      </c>
      <c r="C15" s="8" t="s">
        <v>90</v>
      </c>
      <c r="D15" s="8" t="s">
        <v>86</v>
      </c>
      <c r="E15" s="8" t="s">
        <v>92</v>
      </c>
      <c r="F15" s="62">
        <v>1</v>
      </c>
      <c r="G15" s="59" t="s">
        <v>193</v>
      </c>
      <c r="H15" s="64" t="s">
        <v>192</v>
      </c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5" customHeight="1" outlineLevel="1" x14ac:dyDescent="0.2">
      <c r="A16" s="74" t="s">
        <v>156</v>
      </c>
      <c r="B16" s="8" t="s">
        <v>87</v>
      </c>
      <c r="C16" s="8" t="s">
        <v>89</v>
      </c>
      <c r="D16" s="8" t="s">
        <v>86</v>
      </c>
      <c r="E16" s="8" t="s">
        <v>93</v>
      </c>
      <c r="F16" s="62">
        <v>3</v>
      </c>
      <c r="G16" s="59" t="s">
        <v>193</v>
      </c>
      <c r="H16" s="64" t="s">
        <v>195</v>
      </c>
      <c r="I16" s="8"/>
      <c r="J16" s="8" t="s">
        <v>100</v>
      </c>
      <c r="K16" s="8" t="s">
        <v>101</v>
      </c>
      <c r="L16" s="8"/>
      <c r="M16" s="8"/>
      <c r="N16" s="8"/>
      <c r="O16" s="8"/>
      <c r="P16" s="8"/>
      <c r="Q16" s="8"/>
    </row>
    <row r="17" spans="1:17" ht="15" customHeight="1" outlineLevel="1" x14ac:dyDescent="0.2">
      <c r="A17" s="74" t="s">
        <v>156</v>
      </c>
      <c r="B17" s="8" t="s">
        <v>91</v>
      </c>
      <c r="C17" s="8" t="s">
        <v>88</v>
      </c>
      <c r="D17" s="8" t="s">
        <v>86</v>
      </c>
      <c r="E17" s="8" t="s">
        <v>94</v>
      </c>
      <c r="F17" s="62">
        <v>2</v>
      </c>
      <c r="G17" s="59" t="s">
        <v>193</v>
      </c>
      <c r="H17" s="64" t="s">
        <v>196</v>
      </c>
      <c r="I17" s="8"/>
      <c r="J17" s="8" t="s">
        <v>102</v>
      </c>
      <c r="K17" s="8" t="s">
        <v>99</v>
      </c>
      <c r="L17" s="8"/>
      <c r="M17" s="8"/>
      <c r="N17" s="8"/>
      <c r="O17" s="8"/>
      <c r="P17" s="8"/>
      <c r="Q17" s="8"/>
    </row>
    <row r="18" spans="1:17" ht="15" customHeight="1" outlineLevel="1" x14ac:dyDescent="0.2">
      <c r="A18" s="74" t="s">
        <v>156</v>
      </c>
      <c r="B18" s="8" t="s">
        <v>103</v>
      </c>
      <c r="C18" s="8" t="s">
        <v>89</v>
      </c>
      <c r="D18" s="8" t="s">
        <v>86</v>
      </c>
      <c r="E18" s="8" t="s">
        <v>93</v>
      </c>
      <c r="F18" s="62">
        <v>3</v>
      </c>
      <c r="G18" s="59" t="s">
        <v>193</v>
      </c>
      <c r="H18" s="64" t="s">
        <v>197</v>
      </c>
      <c r="I18" s="8"/>
      <c r="J18" s="8" t="s">
        <v>104</v>
      </c>
      <c r="K18" s="8" t="s">
        <v>105</v>
      </c>
      <c r="L18" s="8" t="s">
        <v>106</v>
      </c>
      <c r="M18" s="8"/>
      <c r="N18" s="8"/>
      <c r="O18" s="8"/>
      <c r="P18" s="8"/>
      <c r="Q18" s="8"/>
    </row>
    <row r="19" spans="1:17" ht="15" customHeight="1" outlineLevel="1" x14ac:dyDescent="0.2">
      <c r="A19" s="74" t="s">
        <v>156</v>
      </c>
      <c r="B19" s="8" t="s">
        <v>103</v>
      </c>
      <c r="C19" s="8" t="s">
        <v>89</v>
      </c>
      <c r="D19" s="8" t="s">
        <v>86</v>
      </c>
      <c r="E19" s="8" t="s">
        <v>93</v>
      </c>
      <c r="F19" s="62">
        <v>3</v>
      </c>
      <c r="G19" s="59" t="s">
        <v>193</v>
      </c>
      <c r="H19" s="64" t="s">
        <v>194</v>
      </c>
      <c r="I19" s="8"/>
      <c r="J19" s="8"/>
      <c r="K19" s="8"/>
      <c r="L19" s="8"/>
      <c r="M19" s="8"/>
      <c r="N19" s="8"/>
      <c r="O19" s="8"/>
      <c r="P19" s="8"/>
      <c r="Q19" s="8"/>
    </row>
    <row r="20" spans="1:17" ht="15" customHeight="1" outlineLevel="1" x14ac:dyDescent="0.2">
      <c r="A20" s="74" t="s">
        <v>155</v>
      </c>
      <c r="B20" s="8" t="s">
        <v>83</v>
      </c>
      <c r="C20" s="8" t="s">
        <v>179</v>
      </c>
      <c r="D20" s="8" t="s">
        <v>86</v>
      </c>
      <c r="E20" s="8" t="s">
        <v>95</v>
      </c>
      <c r="F20" s="62">
        <v>2</v>
      </c>
      <c r="G20" s="65" t="s">
        <v>198</v>
      </c>
      <c r="H20" s="64" t="s">
        <v>164</v>
      </c>
      <c r="I20" s="8"/>
      <c r="J20" s="8" t="s">
        <v>168</v>
      </c>
      <c r="K20" s="8"/>
      <c r="L20" s="8"/>
      <c r="M20" s="8"/>
      <c r="N20" s="8"/>
      <c r="O20" s="8"/>
      <c r="P20" s="8"/>
      <c r="Q20" s="8"/>
    </row>
    <row r="21" spans="1:17" ht="15" customHeight="1" outlineLevel="1" x14ac:dyDescent="0.2">
      <c r="A21" s="74" t="s">
        <v>155</v>
      </c>
      <c r="B21" s="8" t="s">
        <v>178</v>
      </c>
      <c r="C21" s="8" t="s">
        <v>180</v>
      </c>
      <c r="D21" s="8" t="s">
        <v>86</v>
      </c>
      <c r="E21" s="8" t="s">
        <v>95</v>
      </c>
      <c r="F21" s="62">
        <v>1</v>
      </c>
      <c r="G21" s="65" t="s">
        <v>198</v>
      </c>
      <c r="H21" s="64" t="s">
        <v>164</v>
      </c>
      <c r="I21" s="8"/>
      <c r="J21" s="8"/>
      <c r="K21" s="8"/>
      <c r="L21" s="8"/>
      <c r="M21" s="8"/>
      <c r="N21" s="8"/>
      <c r="O21" s="8"/>
      <c r="P21" s="8"/>
      <c r="Q21" s="8"/>
    </row>
    <row r="22" spans="1:17" ht="15" customHeight="1" outlineLevel="1" x14ac:dyDescent="0.2">
      <c r="A22" s="74" t="s">
        <v>155</v>
      </c>
      <c r="B22" s="8" t="s">
        <v>177</v>
      </c>
      <c r="C22" s="8" t="s">
        <v>180</v>
      </c>
      <c r="D22" s="8" t="s">
        <v>86</v>
      </c>
      <c r="E22" s="8" t="s">
        <v>95</v>
      </c>
      <c r="F22" s="62">
        <v>1</v>
      </c>
      <c r="G22" s="65" t="s">
        <v>198</v>
      </c>
      <c r="H22" s="64" t="s">
        <v>164</v>
      </c>
      <c r="I22" s="8"/>
      <c r="J22" s="17" t="s">
        <v>9</v>
      </c>
      <c r="K22" s="17"/>
      <c r="L22" s="17"/>
      <c r="M22" s="17"/>
      <c r="N22" s="17"/>
      <c r="O22" s="17"/>
      <c r="P22" s="17"/>
      <c r="Q22" s="8"/>
    </row>
    <row r="23" spans="1:17" ht="15" customHeight="1" x14ac:dyDescent="0.2">
      <c r="A23" s="53"/>
      <c r="F23" s="51"/>
      <c r="H23" s="37"/>
      <c r="I23" s="37"/>
      <c r="J23" s="37"/>
      <c r="K23" s="37"/>
      <c r="L23" s="37"/>
      <c r="M23" s="37"/>
      <c r="N23" s="37"/>
      <c r="O23" s="37"/>
      <c r="P23" s="37"/>
    </row>
    <row r="24" spans="1:17" ht="15" customHeight="1" x14ac:dyDescent="0.2">
      <c r="A24" s="73" t="s">
        <v>81</v>
      </c>
      <c r="B24" s="73"/>
      <c r="F24" s="51"/>
      <c r="H24" s="37"/>
      <c r="I24" s="37"/>
      <c r="J24" s="37"/>
      <c r="K24" s="37"/>
      <c r="L24" s="37"/>
      <c r="M24" s="37"/>
      <c r="N24" s="37"/>
      <c r="O24" s="37"/>
      <c r="P24" s="37"/>
    </row>
    <row r="25" spans="1:17" ht="15.75" customHeight="1" outlineLevel="1" x14ac:dyDescent="0.2">
      <c r="A25" s="66" t="s">
        <v>5</v>
      </c>
      <c r="B25" s="1" t="s">
        <v>0</v>
      </c>
      <c r="C25" s="66" t="s">
        <v>37</v>
      </c>
      <c r="D25" s="69" t="s">
        <v>84</v>
      </c>
      <c r="E25" s="69" t="s">
        <v>2</v>
      </c>
      <c r="F25" s="69" t="s">
        <v>3</v>
      </c>
      <c r="G25" s="66" t="s">
        <v>85</v>
      </c>
      <c r="H25" s="70" t="s">
        <v>6</v>
      </c>
      <c r="I25" s="67" t="s">
        <v>19</v>
      </c>
      <c r="J25" s="79" t="s">
        <v>4</v>
      </c>
      <c r="K25" s="81" t="s">
        <v>137</v>
      </c>
      <c r="L25" s="80" t="s">
        <v>138</v>
      </c>
      <c r="M25" s="67" t="s">
        <v>139</v>
      </c>
      <c r="N25" s="67" t="s">
        <v>140</v>
      </c>
      <c r="O25" s="67" t="s">
        <v>141</v>
      </c>
      <c r="P25" s="67" t="s">
        <v>142</v>
      </c>
      <c r="Q25" s="71" t="s">
        <v>143</v>
      </c>
    </row>
    <row r="26" spans="1:17" outlineLevel="1" x14ac:dyDescent="0.2">
      <c r="A26" s="74" t="s">
        <v>155</v>
      </c>
      <c r="B26" s="60" t="s">
        <v>112</v>
      </c>
      <c r="C26" s="60" t="s">
        <v>107</v>
      </c>
      <c r="D26" s="8" t="s">
        <v>113</v>
      </c>
      <c r="E26" s="61"/>
      <c r="F26" s="60">
        <v>1</v>
      </c>
      <c r="G26" s="8"/>
      <c r="H26" s="64" t="s">
        <v>200</v>
      </c>
      <c r="I26" s="15"/>
      <c r="J26" s="15"/>
      <c r="K26" s="15"/>
      <c r="L26" s="15"/>
      <c r="M26" s="15"/>
      <c r="N26" s="15"/>
      <c r="O26" s="15"/>
      <c r="P26" s="15"/>
      <c r="Q26" s="8"/>
    </row>
    <row r="27" spans="1:17" outlineLevel="1" x14ac:dyDescent="0.2">
      <c r="A27" s="74" t="s">
        <v>156</v>
      </c>
      <c r="B27" s="60" t="s">
        <v>12</v>
      </c>
      <c r="C27" s="60" t="s">
        <v>107</v>
      </c>
      <c r="D27" s="8" t="s">
        <v>113</v>
      </c>
      <c r="E27" s="61" t="s">
        <v>118</v>
      </c>
      <c r="F27" s="60">
        <v>6</v>
      </c>
      <c r="G27" s="65" t="s">
        <v>199</v>
      </c>
      <c r="H27" s="64" t="s">
        <v>12</v>
      </c>
      <c r="I27" s="8"/>
      <c r="J27" s="8"/>
      <c r="K27" s="8"/>
      <c r="L27" s="8"/>
      <c r="M27" s="8"/>
      <c r="N27" s="8"/>
      <c r="O27" s="8"/>
      <c r="P27" s="8"/>
      <c r="Q27" s="8"/>
    </row>
    <row r="28" spans="1:17" outlineLevel="1" x14ac:dyDescent="0.2">
      <c r="A28" s="74" t="s">
        <v>156</v>
      </c>
      <c r="B28" s="8" t="s">
        <v>110</v>
      </c>
      <c r="C28" s="62" t="s">
        <v>114</v>
      </c>
      <c r="D28" s="8" t="s">
        <v>113</v>
      </c>
      <c r="E28" s="8"/>
      <c r="F28" s="62">
        <v>2</v>
      </c>
      <c r="G28" s="8"/>
      <c r="H28" s="8"/>
      <c r="I28" s="8"/>
      <c r="J28" s="17"/>
      <c r="K28" s="17"/>
      <c r="L28" s="17"/>
      <c r="M28" s="17"/>
      <c r="N28" s="17"/>
      <c r="O28" s="17"/>
      <c r="P28" s="17"/>
      <c r="Q28" s="8"/>
    </row>
    <row r="29" spans="1:17" s="46" customFormat="1" x14ac:dyDescent="0.2">
      <c r="A29" s="55"/>
      <c r="C29" s="56"/>
    </row>
    <row r="30" spans="1:17" ht="15" customHeight="1" x14ac:dyDescent="0.2">
      <c r="A30" s="73" t="s">
        <v>115</v>
      </c>
      <c r="B30" s="73"/>
      <c r="F30" s="51"/>
      <c r="H30" s="37"/>
      <c r="I30" s="37"/>
      <c r="J30" s="37"/>
      <c r="K30" s="37"/>
      <c r="L30" s="37"/>
      <c r="M30" s="37"/>
      <c r="N30" s="37"/>
      <c r="O30" s="37"/>
      <c r="P30" s="37"/>
    </row>
    <row r="31" spans="1:17" ht="15.75" customHeight="1" outlineLevel="1" x14ac:dyDescent="0.2">
      <c r="A31" s="66" t="s">
        <v>5</v>
      </c>
      <c r="B31" s="1" t="s">
        <v>0</v>
      </c>
      <c r="C31" s="66" t="s">
        <v>37</v>
      </c>
      <c r="D31" s="69" t="s">
        <v>84</v>
      </c>
      <c r="E31" s="69" t="s">
        <v>2</v>
      </c>
      <c r="F31" s="69" t="s">
        <v>3</v>
      </c>
      <c r="G31" s="66" t="s">
        <v>85</v>
      </c>
      <c r="H31" s="70" t="s">
        <v>6</v>
      </c>
      <c r="I31" s="67" t="s">
        <v>19</v>
      </c>
      <c r="J31" s="79" t="s">
        <v>4</v>
      </c>
      <c r="K31" s="81" t="s">
        <v>137</v>
      </c>
      <c r="L31" s="80" t="s">
        <v>138</v>
      </c>
      <c r="M31" s="67" t="s">
        <v>139</v>
      </c>
      <c r="N31" s="67" t="s">
        <v>140</v>
      </c>
      <c r="O31" s="67" t="s">
        <v>141</v>
      </c>
      <c r="P31" s="67" t="s">
        <v>142</v>
      </c>
      <c r="Q31" s="71" t="s">
        <v>143</v>
      </c>
    </row>
    <row r="32" spans="1:17" outlineLevel="1" x14ac:dyDescent="0.2">
      <c r="A32" s="74" t="s">
        <v>156</v>
      </c>
      <c r="B32" t="s">
        <v>147</v>
      </c>
      <c r="C32" s="8"/>
      <c r="D32" s="8"/>
      <c r="E32" s="8"/>
      <c r="F32" s="62">
        <v>1</v>
      </c>
      <c r="G32" s="58" t="s">
        <v>10</v>
      </c>
      <c r="H32" s="8"/>
      <c r="I32" s="15"/>
      <c r="J32" s="15"/>
      <c r="K32" s="15"/>
      <c r="L32" s="15"/>
      <c r="M32" s="15"/>
      <c r="N32" s="15"/>
      <c r="O32" s="15"/>
      <c r="P32" s="15"/>
      <c r="Q32" s="8"/>
    </row>
    <row r="33" spans="1:17" outlineLevel="1" x14ac:dyDescent="0.2">
      <c r="A33" s="74" t="s">
        <v>156</v>
      </c>
      <c r="B33" s="8" t="s">
        <v>145</v>
      </c>
      <c r="C33" s="8"/>
      <c r="D33" s="8"/>
      <c r="E33" s="8"/>
      <c r="F33" s="62">
        <v>1</v>
      </c>
      <c r="G33" s="58" t="s">
        <v>10</v>
      </c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outlineLevel="1" x14ac:dyDescent="0.2">
      <c r="A34" s="74" t="s">
        <v>156</v>
      </c>
      <c r="B34" s="8" t="s">
        <v>136</v>
      </c>
      <c r="C34" s="8"/>
      <c r="D34" s="8"/>
      <c r="E34" s="8"/>
      <c r="F34" s="62">
        <v>1</v>
      </c>
      <c r="G34" s="58" t="s">
        <v>10</v>
      </c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outlineLevel="1" x14ac:dyDescent="0.2">
      <c r="A35" s="74" t="s">
        <v>156</v>
      </c>
      <c r="B35" s="8" t="s">
        <v>146</v>
      </c>
      <c r="C35" s="8"/>
      <c r="D35" s="8"/>
      <c r="E35" s="8"/>
      <c r="F35" s="62">
        <v>1</v>
      </c>
      <c r="G35" s="58" t="s">
        <v>10</v>
      </c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outlineLevel="1" x14ac:dyDescent="0.2">
      <c r="A36" s="74" t="s">
        <v>155</v>
      </c>
      <c r="B36" s="8" t="s">
        <v>135</v>
      </c>
      <c r="C36" s="8"/>
      <c r="D36" s="8"/>
      <c r="E36" s="8"/>
      <c r="F36" s="62">
        <v>1</v>
      </c>
      <c r="G36" s="58" t="s">
        <v>10</v>
      </c>
      <c r="H36" s="64" t="s">
        <v>135</v>
      </c>
      <c r="I36" s="8"/>
      <c r="J36" s="8"/>
      <c r="K36" s="8"/>
      <c r="L36" s="8"/>
      <c r="M36" s="8"/>
      <c r="N36" s="8"/>
      <c r="O36" s="8"/>
      <c r="P36" s="8"/>
      <c r="Q36" s="8"/>
    </row>
    <row r="37" spans="1:17" outlineLevel="1" x14ac:dyDescent="0.2">
      <c r="A37" s="74" t="s">
        <v>155</v>
      </c>
      <c r="B37" s="8" t="s">
        <v>163</v>
      </c>
      <c r="C37" s="8"/>
      <c r="D37" s="8"/>
      <c r="E37" s="8"/>
      <c r="F37" s="62">
        <v>1</v>
      </c>
      <c r="G37" s="58" t="s">
        <v>10</v>
      </c>
      <c r="H37" s="8"/>
      <c r="I37" s="8"/>
      <c r="J37" s="17"/>
      <c r="K37" s="17"/>
      <c r="L37" s="17"/>
      <c r="M37" s="17"/>
      <c r="N37" s="17"/>
      <c r="O37" s="17"/>
      <c r="P37" s="17"/>
      <c r="Q37" s="8"/>
    </row>
    <row r="38" spans="1:17" s="46" customFormat="1" x14ac:dyDescent="0.2">
      <c r="A38" s="55"/>
      <c r="C38" s="56"/>
    </row>
    <row r="39" spans="1:17" ht="15" customHeight="1" x14ac:dyDescent="0.2">
      <c r="A39" s="73" t="s">
        <v>8</v>
      </c>
      <c r="B39" s="73"/>
      <c r="F39" s="51"/>
      <c r="H39" s="37"/>
      <c r="I39" s="37"/>
      <c r="J39" s="37"/>
      <c r="K39" s="37"/>
      <c r="L39" s="37"/>
      <c r="M39" s="37"/>
      <c r="N39" s="37"/>
      <c r="O39" s="37"/>
      <c r="P39" s="37"/>
    </row>
    <row r="40" spans="1:17" ht="15.75" customHeight="1" outlineLevel="1" x14ac:dyDescent="0.2">
      <c r="A40" s="66" t="s">
        <v>5</v>
      </c>
      <c r="B40" s="1" t="s">
        <v>0</v>
      </c>
      <c r="C40" s="66" t="s">
        <v>37</v>
      </c>
      <c r="D40" s="69" t="s">
        <v>84</v>
      </c>
      <c r="E40" s="69" t="s">
        <v>2</v>
      </c>
      <c r="F40" s="69" t="s">
        <v>3</v>
      </c>
      <c r="G40" s="66" t="s">
        <v>85</v>
      </c>
      <c r="H40" s="70" t="s">
        <v>6</v>
      </c>
      <c r="I40" s="67" t="s">
        <v>19</v>
      </c>
      <c r="J40" s="79" t="s">
        <v>4</v>
      </c>
      <c r="K40" s="81" t="s">
        <v>137</v>
      </c>
      <c r="L40" s="80" t="s">
        <v>138</v>
      </c>
      <c r="M40" s="67" t="s">
        <v>139</v>
      </c>
      <c r="N40" s="67" t="s">
        <v>140</v>
      </c>
      <c r="O40" s="67" t="s">
        <v>141</v>
      </c>
      <c r="P40" s="67" t="s">
        <v>142</v>
      </c>
      <c r="Q40" s="71" t="s">
        <v>143</v>
      </c>
    </row>
    <row r="41" spans="1:17" outlineLevel="1" x14ac:dyDescent="0.2">
      <c r="A41" s="74" t="s">
        <v>155</v>
      </c>
      <c r="B41" s="8" t="s">
        <v>131</v>
      </c>
      <c r="C41" s="8" t="s">
        <v>132</v>
      </c>
      <c r="D41" s="8" t="s">
        <v>113</v>
      </c>
      <c r="E41" s="8" t="s">
        <v>133</v>
      </c>
      <c r="F41" s="62">
        <v>1</v>
      </c>
      <c r="G41" s="58" t="s">
        <v>10</v>
      </c>
      <c r="H41" s="64" t="s">
        <v>131</v>
      </c>
      <c r="I41" s="15"/>
      <c r="J41" s="15"/>
      <c r="K41" s="15"/>
      <c r="L41" s="15"/>
      <c r="M41" s="15"/>
      <c r="N41" s="15"/>
      <c r="O41" s="15"/>
      <c r="P41" s="15"/>
      <c r="Q41" s="8"/>
    </row>
    <row r="42" spans="1:17" outlineLevel="1" x14ac:dyDescent="0.2">
      <c r="A42" s="74" t="s">
        <v>155</v>
      </c>
      <c r="B42" s="8"/>
      <c r="C42" s="8"/>
      <c r="D42" s="8"/>
      <c r="E42" s="8"/>
      <c r="F42" s="62"/>
      <c r="G42" s="58" t="s">
        <v>10</v>
      </c>
      <c r="H42" s="8"/>
      <c r="I42" s="8"/>
      <c r="J42" s="17"/>
      <c r="K42" s="17"/>
      <c r="L42" s="17"/>
      <c r="M42" s="17"/>
      <c r="N42" s="17"/>
      <c r="O42" s="17"/>
      <c r="P42" s="17"/>
      <c r="Q42" s="8"/>
    </row>
    <row r="43" spans="1:17" s="46" customFormat="1" x14ac:dyDescent="0.2">
      <c r="A43" s="55"/>
      <c r="C43" s="56"/>
    </row>
    <row r="44" spans="1:17" x14ac:dyDescent="0.2">
      <c r="H44" s="46"/>
      <c r="I44" s="46"/>
      <c r="J44" s="46"/>
      <c r="K44" s="37"/>
      <c r="L44" s="37"/>
      <c r="M44" s="37"/>
      <c r="N44" s="37"/>
      <c r="O44" s="37"/>
      <c r="P44" s="37"/>
    </row>
    <row r="45" spans="1:17" ht="21" x14ac:dyDescent="0.25">
      <c r="A45" s="72" t="s">
        <v>144</v>
      </c>
      <c r="B45" s="72"/>
      <c r="C45" s="72"/>
      <c r="D45" s="72"/>
      <c r="E45" s="72"/>
      <c r="F45" s="72"/>
      <c r="G45" s="72"/>
      <c r="H45" s="63"/>
      <c r="I45" s="63"/>
      <c r="J45" s="63"/>
      <c r="K45" s="37"/>
      <c r="L45" s="37"/>
      <c r="M45" s="37"/>
      <c r="N45" s="37"/>
      <c r="O45" s="37"/>
      <c r="P45" s="37"/>
    </row>
    <row r="46" spans="1:17" ht="15" customHeight="1" x14ac:dyDescent="0.2">
      <c r="A46" s="73" t="s">
        <v>150</v>
      </c>
      <c r="B46" s="73"/>
      <c r="F46" s="51"/>
      <c r="H46" s="37"/>
      <c r="I46" s="37"/>
      <c r="J46" s="37"/>
      <c r="K46" s="37"/>
      <c r="L46" s="37"/>
      <c r="M46" s="37"/>
      <c r="N46" s="37"/>
      <c r="O46" s="37"/>
      <c r="P46" s="37"/>
    </row>
    <row r="47" spans="1:17" ht="15.75" customHeight="1" outlineLevel="1" x14ac:dyDescent="0.2">
      <c r="A47" s="66" t="s">
        <v>5</v>
      </c>
      <c r="B47" s="69" t="s">
        <v>0</v>
      </c>
      <c r="C47" s="69" t="s">
        <v>37</v>
      </c>
      <c r="D47" s="69" t="s">
        <v>84</v>
      </c>
      <c r="E47" s="66" t="s">
        <v>2</v>
      </c>
      <c r="F47" s="70" t="s">
        <v>3</v>
      </c>
      <c r="G47" s="66" t="s">
        <v>85</v>
      </c>
      <c r="H47" s="70" t="s">
        <v>6</v>
      </c>
      <c r="I47" s="67" t="s">
        <v>19</v>
      </c>
      <c r="J47" s="80" t="s">
        <v>4</v>
      </c>
      <c r="K47" s="67" t="s">
        <v>137</v>
      </c>
      <c r="L47" s="67" t="s">
        <v>138</v>
      </c>
      <c r="M47" s="67" t="s">
        <v>139</v>
      </c>
      <c r="N47" s="67" t="s">
        <v>140</v>
      </c>
      <c r="O47" s="67" t="s">
        <v>141</v>
      </c>
      <c r="P47" s="79" t="s">
        <v>142</v>
      </c>
      <c r="Q47" s="71" t="s">
        <v>143</v>
      </c>
    </row>
    <row r="48" spans="1:17" outlineLevel="1" x14ac:dyDescent="0.2">
      <c r="A48" s="74" t="s">
        <v>155</v>
      </c>
      <c r="B48" s="8" t="s">
        <v>148</v>
      </c>
      <c r="C48" s="8" t="s">
        <v>149</v>
      </c>
      <c r="D48" s="62" t="s">
        <v>134</v>
      </c>
      <c r="E48" s="8"/>
      <c r="F48" s="62">
        <v>1</v>
      </c>
      <c r="G48" s="58" t="s">
        <v>10</v>
      </c>
      <c r="H48" s="64" t="s">
        <v>205</v>
      </c>
      <c r="I48" s="8"/>
      <c r="J48" s="15"/>
      <c r="K48" s="15"/>
      <c r="L48" s="15"/>
      <c r="M48" s="15"/>
      <c r="N48" s="15"/>
      <c r="O48" s="15"/>
      <c r="P48" s="15"/>
      <c r="Q48" s="8"/>
    </row>
    <row r="49" spans="1:17" outlineLevel="1" x14ac:dyDescent="0.2">
      <c r="A49" s="74" t="s">
        <v>155</v>
      </c>
      <c r="B49" s="8" t="s">
        <v>116</v>
      </c>
      <c r="C49" s="8" t="s">
        <v>117</v>
      </c>
      <c r="D49" s="62" t="s">
        <v>134</v>
      </c>
      <c r="E49" s="8" t="s">
        <v>119</v>
      </c>
      <c r="F49" s="62">
        <v>2</v>
      </c>
      <c r="G49" s="58" t="s">
        <v>10</v>
      </c>
      <c r="H49" s="64" t="s">
        <v>205</v>
      </c>
      <c r="I49" s="8"/>
      <c r="J49" s="8"/>
      <c r="K49" s="8"/>
      <c r="L49" s="8"/>
      <c r="M49" s="8"/>
      <c r="N49" s="8"/>
      <c r="O49" s="8"/>
      <c r="P49" s="8"/>
      <c r="Q49" s="8"/>
    </row>
    <row r="50" spans="1:17" outlineLevel="1" x14ac:dyDescent="0.2">
      <c r="A50" s="74" t="s">
        <v>155</v>
      </c>
      <c r="B50" s="8" t="s">
        <v>120</v>
      </c>
      <c r="C50" s="8" t="s">
        <v>117</v>
      </c>
      <c r="D50" s="62" t="s">
        <v>134</v>
      </c>
      <c r="E50" s="8" t="s">
        <v>121</v>
      </c>
      <c r="F50" s="62">
        <v>8</v>
      </c>
      <c r="G50" s="58" t="s">
        <v>10</v>
      </c>
      <c r="H50" s="64" t="s">
        <v>205</v>
      </c>
      <c r="I50" s="8"/>
      <c r="J50" s="17"/>
      <c r="K50" s="17"/>
      <c r="L50" s="17"/>
      <c r="M50" s="17"/>
      <c r="N50" s="17"/>
      <c r="O50" s="17"/>
      <c r="P50" s="17"/>
      <c r="Q50" s="8"/>
    </row>
    <row r="51" spans="1:17" s="46" customFormat="1" x14ac:dyDescent="0.2">
      <c r="A51" s="55"/>
      <c r="C51" s="56"/>
      <c r="F51" s="56"/>
    </row>
    <row r="52" spans="1:17" ht="15" customHeight="1" x14ac:dyDescent="0.2">
      <c r="A52" s="73" t="s">
        <v>13</v>
      </c>
      <c r="B52" s="73"/>
      <c r="F52" s="51"/>
      <c r="H52" s="37"/>
      <c r="I52" s="37"/>
      <c r="J52" s="37"/>
      <c r="K52" s="37"/>
      <c r="L52" s="37"/>
      <c r="M52" s="37"/>
      <c r="N52" s="37"/>
      <c r="O52" s="37"/>
      <c r="P52" s="37"/>
    </row>
    <row r="53" spans="1:17" ht="15.75" customHeight="1" outlineLevel="1" x14ac:dyDescent="0.2">
      <c r="A53" s="66" t="s">
        <v>5</v>
      </c>
      <c r="B53" s="69" t="s">
        <v>0</v>
      </c>
      <c r="C53" s="69" t="s">
        <v>37</v>
      </c>
      <c r="D53" s="69" t="s">
        <v>84</v>
      </c>
      <c r="E53" s="66" t="s">
        <v>2</v>
      </c>
      <c r="F53" s="70" t="s">
        <v>3</v>
      </c>
      <c r="G53" s="66" t="s">
        <v>85</v>
      </c>
      <c r="H53" s="70" t="s">
        <v>6</v>
      </c>
      <c r="I53" s="67" t="s">
        <v>19</v>
      </c>
      <c r="J53" s="82" t="s">
        <v>4</v>
      </c>
      <c r="K53" s="71" t="s">
        <v>137</v>
      </c>
      <c r="L53" s="71" t="s">
        <v>138</v>
      </c>
      <c r="M53" s="71" t="s">
        <v>139</v>
      </c>
      <c r="N53" s="71" t="s">
        <v>140</v>
      </c>
      <c r="O53" s="71" t="s">
        <v>141</v>
      </c>
      <c r="P53" s="83" t="s">
        <v>142</v>
      </c>
      <c r="Q53" s="71" t="s">
        <v>143</v>
      </c>
    </row>
    <row r="54" spans="1:17" outlineLevel="1" x14ac:dyDescent="0.2">
      <c r="A54" s="74" t="s">
        <v>156</v>
      </c>
      <c r="B54" s="8" t="s">
        <v>124</v>
      </c>
      <c r="C54" s="8" t="s">
        <v>122</v>
      </c>
      <c r="D54" s="62" t="s">
        <v>134</v>
      </c>
      <c r="E54" s="8" t="s">
        <v>123</v>
      </c>
      <c r="F54" s="62">
        <v>1</v>
      </c>
      <c r="G54" s="58" t="s">
        <v>10</v>
      </c>
      <c r="H54" s="64" t="s">
        <v>201</v>
      </c>
      <c r="I54" s="8"/>
      <c r="J54" s="15" t="s">
        <v>162</v>
      </c>
      <c r="K54" s="15"/>
      <c r="L54" s="15"/>
      <c r="M54" s="15"/>
      <c r="N54" s="15"/>
      <c r="O54" s="15"/>
      <c r="P54" s="15"/>
      <c r="Q54" s="8"/>
    </row>
    <row r="55" spans="1:17" outlineLevel="1" x14ac:dyDescent="0.2">
      <c r="A55" s="75" t="s">
        <v>154</v>
      </c>
      <c r="B55" s="8" t="s">
        <v>126</v>
      </c>
      <c r="C55" s="8" t="s">
        <v>122</v>
      </c>
      <c r="D55" s="62" t="s">
        <v>134</v>
      </c>
      <c r="E55" s="8" t="s">
        <v>123</v>
      </c>
      <c r="F55" s="62">
        <v>2</v>
      </c>
      <c r="G55" s="58" t="s">
        <v>10</v>
      </c>
      <c r="H55" s="64" t="s">
        <v>204</v>
      </c>
      <c r="I55" s="8"/>
      <c r="J55" s="8" t="s">
        <v>64</v>
      </c>
      <c r="K55" s="8" t="s">
        <v>29</v>
      </c>
      <c r="L55" s="8"/>
      <c r="M55" s="8"/>
      <c r="N55" s="8"/>
      <c r="O55" s="8"/>
      <c r="P55" s="8"/>
      <c r="Q55" s="8"/>
    </row>
    <row r="56" spans="1:17" outlineLevel="1" x14ac:dyDescent="0.2">
      <c r="A56" s="75" t="s">
        <v>154</v>
      </c>
      <c r="B56" s="8" t="s">
        <v>127</v>
      </c>
      <c r="C56" s="8" t="s">
        <v>122</v>
      </c>
      <c r="D56" s="62" t="s">
        <v>134</v>
      </c>
      <c r="E56" s="8" t="s">
        <v>123</v>
      </c>
      <c r="F56" s="62">
        <v>6</v>
      </c>
      <c r="G56" s="58" t="s">
        <v>10</v>
      </c>
      <c r="H56" s="64" t="s">
        <v>204</v>
      </c>
      <c r="I56" s="8"/>
      <c r="J56" s="8" t="s">
        <v>97</v>
      </c>
      <c r="K56" s="8" t="s">
        <v>96</v>
      </c>
      <c r="L56" s="8" t="s">
        <v>98</v>
      </c>
      <c r="M56" s="8" t="s">
        <v>104</v>
      </c>
      <c r="N56" s="8" t="s">
        <v>105</v>
      </c>
      <c r="O56" s="8" t="s">
        <v>106</v>
      </c>
      <c r="P56" s="8"/>
      <c r="Q56" s="8"/>
    </row>
    <row r="57" spans="1:17" outlineLevel="1" x14ac:dyDescent="0.2">
      <c r="A57" s="75" t="s">
        <v>156</v>
      </c>
      <c r="B57" s="8" t="s">
        <v>128</v>
      </c>
      <c r="C57" s="8" t="s">
        <v>122</v>
      </c>
      <c r="D57" s="62" t="s">
        <v>134</v>
      </c>
      <c r="E57" s="8" t="s">
        <v>123</v>
      </c>
      <c r="F57" s="62">
        <v>2</v>
      </c>
      <c r="G57" s="58" t="s">
        <v>10</v>
      </c>
      <c r="H57" s="64" t="s">
        <v>204</v>
      </c>
      <c r="I57" s="8"/>
      <c r="J57" s="8" t="s">
        <v>102</v>
      </c>
      <c r="K57" s="8" t="s">
        <v>99</v>
      </c>
      <c r="L57" s="8"/>
      <c r="M57" s="8"/>
      <c r="N57" s="8"/>
      <c r="O57" s="8"/>
      <c r="P57" s="8"/>
      <c r="Q57" s="8"/>
    </row>
    <row r="58" spans="1:17" outlineLevel="1" x14ac:dyDescent="0.2">
      <c r="A58" s="75" t="s">
        <v>154</v>
      </c>
      <c r="B58" s="8" t="s">
        <v>129</v>
      </c>
      <c r="C58" s="8" t="s">
        <v>122</v>
      </c>
      <c r="D58" s="62" t="s">
        <v>134</v>
      </c>
      <c r="E58" s="8" t="s">
        <v>130</v>
      </c>
      <c r="F58" s="62">
        <v>2</v>
      </c>
      <c r="G58" s="58" t="s">
        <v>10</v>
      </c>
      <c r="H58" s="64" t="s">
        <v>204</v>
      </c>
      <c r="I58" s="8"/>
      <c r="J58" s="17" t="s">
        <v>61</v>
      </c>
      <c r="K58" s="17" t="s">
        <v>63</v>
      </c>
      <c r="L58" s="17"/>
      <c r="M58" s="17"/>
      <c r="N58" s="17"/>
      <c r="O58" s="17"/>
      <c r="P58" s="17"/>
      <c r="Q58" s="8"/>
    </row>
    <row r="59" spans="1:17" s="46" customFormat="1" x14ac:dyDescent="0.2">
      <c r="A59" s="55"/>
      <c r="C59" s="56"/>
    </row>
    <row r="60" spans="1:17" s="46" customFormat="1" ht="16" x14ac:dyDescent="0.2">
      <c r="A60" s="73" t="s">
        <v>108</v>
      </c>
      <c r="B60" s="73"/>
      <c r="C60" s="56"/>
    </row>
    <row r="61" spans="1:17" ht="15.75" customHeight="1" outlineLevel="1" x14ac:dyDescent="0.2">
      <c r="A61" s="66" t="s">
        <v>5</v>
      </c>
      <c r="B61" s="69" t="s">
        <v>0</v>
      </c>
      <c r="C61" s="69" t="s">
        <v>37</v>
      </c>
      <c r="D61" s="69" t="s">
        <v>84</v>
      </c>
      <c r="E61" s="66" t="s">
        <v>2</v>
      </c>
      <c r="F61" s="70" t="s">
        <v>3</v>
      </c>
      <c r="G61" s="66" t="s">
        <v>85</v>
      </c>
      <c r="H61" s="70" t="s">
        <v>6</v>
      </c>
      <c r="I61" s="67" t="s">
        <v>19</v>
      </c>
      <c r="J61" s="82" t="s">
        <v>4</v>
      </c>
      <c r="K61" s="71" t="s">
        <v>137</v>
      </c>
      <c r="L61" s="71" t="s">
        <v>138</v>
      </c>
      <c r="M61" s="71" t="s">
        <v>139</v>
      </c>
      <c r="N61" s="71" t="s">
        <v>140</v>
      </c>
      <c r="O61" s="71" t="s">
        <v>141</v>
      </c>
      <c r="P61" s="83" t="s">
        <v>142</v>
      </c>
      <c r="Q61" s="54" t="s">
        <v>143</v>
      </c>
    </row>
    <row r="62" spans="1:17" outlineLevel="1" x14ac:dyDescent="0.2">
      <c r="A62" s="74" t="s">
        <v>155</v>
      </c>
      <c r="B62" s="8" t="s">
        <v>109</v>
      </c>
      <c r="C62" s="8" t="s">
        <v>188</v>
      </c>
      <c r="D62" s="8" t="s">
        <v>111</v>
      </c>
      <c r="E62" s="8"/>
      <c r="F62" s="62">
        <v>3</v>
      </c>
      <c r="G62" s="58" t="s">
        <v>10</v>
      </c>
      <c r="H62" s="64" t="s">
        <v>203</v>
      </c>
      <c r="I62" s="8"/>
      <c r="J62" s="34"/>
      <c r="K62" s="8"/>
      <c r="L62" s="8"/>
      <c r="M62" s="8"/>
      <c r="N62" s="8"/>
      <c r="O62" s="8"/>
      <c r="P62" s="8"/>
      <c r="Q62" s="8"/>
    </row>
    <row r="63" spans="1:17" outlineLevel="1" x14ac:dyDescent="0.2">
      <c r="A63" s="74" t="s">
        <v>155</v>
      </c>
      <c r="B63" s="8" t="s">
        <v>125</v>
      </c>
      <c r="C63" s="8" t="s">
        <v>188</v>
      </c>
      <c r="D63" s="8"/>
      <c r="E63" s="58" t="s">
        <v>10</v>
      </c>
      <c r="F63" s="62">
        <v>3</v>
      </c>
      <c r="G63" s="58" t="s">
        <v>10</v>
      </c>
      <c r="H63" s="64" t="s">
        <v>202</v>
      </c>
      <c r="I63" s="8" t="s">
        <v>183</v>
      </c>
      <c r="J63" s="34" t="s">
        <v>184</v>
      </c>
      <c r="K63" s="8"/>
      <c r="L63" s="8"/>
      <c r="M63" s="8"/>
      <c r="N63" s="8"/>
      <c r="O63" s="8"/>
      <c r="P63" s="8"/>
      <c r="Q63" s="8"/>
    </row>
    <row r="64" spans="1:17" outlineLevel="1" x14ac:dyDescent="0.2">
      <c r="A64" s="74"/>
      <c r="B64" s="8" t="s">
        <v>189</v>
      </c>
      <c r="C64" s="8" t="s">
        <v>185</v>
      </c>
      <c r="D64" s="8"/>
      <c r="E64" s="8"/>
      <c r="F64" s="62">
        <v>1</v>
      </c>
      <c r="G64" s="58" t="s">
        <v>10</v>
      </c>
      <c r="H64" s="64" t="s">
        <v>202</v>
      </c>
      <c r="I64" s="8"/>
      <c r="J64" s="34"/>
      <c r="K64" s="8"/>
      <c r="L64" s="8"/>
      <c r="M64" s="8"/>
      <c r="N64" s="8"/>
      <c r="O64" s="8"/>
      <c r="P64" s="8"/>
      <c r="Q64" s="8"/>
    </row>
    <row r="65" spans="1:17" outlineLevel="1" x14ac:dyDescent="0.2">
      <c r="A65" s="74"/>
      <c r="B65" s="8" t="s">
        <v>182</v>
      </c>
      <c r="C65" s="8" t="s">
        <v>187</v>
      </c>
      <c r="D65" s="8"/>
      <c r="E65" s="8"/>
      <c r="F65" s="62">
        <v>2</v>
      </c>
      <c r="G65" s="58" t="s">
        <v>10</v>
      </c>
      <c r="H65" s="64" t="s">
        <v>202</v>
      </c>
      <c r="I65" s="8"/>
      <c r="J65" s="34"/>
      <c r="K65" s="8"/>
      <c r="L65" s="8"/>
      <c r="M65" s="8"/>
      <c r="N65" s="8"/>
      <c r="O65" s="8"/>
      <c r="P65" s="8"/>
      <c r="Q65" s="8"/>
    </row>
    <row r="66" spans="1:17" outlineLevel="1" x14ac:dyDescent="0.2">
      <c r="A66" s="74"/>
      <c r="B66" s="8" t="s">
        <v>182</v>
      </c>
      <c r="C66" s="8" t="s">
        <v>186</v>
      </c>
      <c r="D66" s="8"/>
      <c r="E66" s="8"/>
      <c r="F66" s="62">
        <v>2</v>
      </c>
      <c r="G66" s="58" t="s">
        <v>10</v>
      </c>
      <c r="H66" s="64" t="s">
        <v>202</v>
      </c>
      <c r="I66" s="8"/>
      <c r="J66" s="34"/>
      <c r="K66" s="8"/>
      <c r="L66" s="8"/>
      <c r="M66" s="8"/>
      <c r="N66" s="8"/>
      <c r="O66" s="8"/>
      <c r="P66" s="8"/>
      <c r="Q66" s="8"/>
    </row>
  </sheetData>
  <mergeCells count="12">
    <mergeCell ref="A60:B60"/>
    <mergeCell ref="A46:B46"/>
    <mergeCell ref="A52:B52"/>
    <mergeCell ref="A1:J2"/>
    <mergeCell ref="A11:G11"/>
    <mergeCell ref="A45:G45"/>
    <mergeCell ref="A4:G4"/>
    <mergeCell ref="A12:B12"/>
    <mergeCell ref="A24:B24"/>
    <mergeCell ref="A5:B5"/>
    <mergeCell ref="A30:B30"/>
    <mergeCell ref="A39:B39"/>
  </mergeCells>
  <phoneticPr fontId="5" type="noConversion"/>
  <conditionalFormatting sqref="J7:Q8 A9:P12 J13:Q22 A23:P24 A25:H28 J25:Q28 A29:P30 J31:Q37 A38:P39 J40:Q42 A43:P46 J47:Q50 A51:P52 J53:Q58 A59:P60 J61:Q66 A40:H42 A31:H37 A13:H22 A61:H66 A53:H58 A7:H8 A47:H50">
    <cfRule type="expression" dxfId="31" priority="1" stopIfTrue="1">
      <formula>$A7="Afsluttet"</formula>
    </cfRule>
  </conditionalFormatting>
  <conditionalFormatting sqref="A7:A8">
    <cfRule type="expression" dxfId="30" priority="15">
      <formula>$A7="Afsluttet"</formula>
    </cfRule>
  </conditionalFormatting>
  <conditionalFormatting sqref="J7:Q8 J14:Q22 J26:Q28 J32:Q37 J41:Q42 J48:Q50 J54:Q58 J62:Q66">
    <cfRule type="expression" dxfId="29" priority="42">
      <formula>COLUMN()-COLUMN($J7)+1&gt;$F7</formula>
    </cfRule>
    <cfRule type="expression" dxfId="28" priority="43">
      <formula>AND(COLUMN()-COLUMN($J7)+1&lt;=$F7, J7="")</formula>
    </cfRule>
    <cfRule type="expression" dxfId="27" priority="44">
      <formula>AND(COLUMN()-COLUMN($J7)+1 &lt;= $F7, J7 &lt;&gt; "")</formula>
    </cfRule>
  </conditionalFormatting>
  <dataValidations count="1">
    <dataValidation type="list" allowBlank="1" showInputMessage="1" showErrorMessage="1" sqref="A32:A37 A7:A8 A26:A28 A62:A66 A41:A42 A48:A50 A54:A58 A14:A22" xr:uid="{5A175BD5-C8EE-D54D-A8AC-E925DC686610}">
      <formula1>"Ikke påbegyndt, I gang, Afsluttet"</formula1>
    </dataValidation>
  </dataValidations>
  <hyperlinks>
    <hyperlink ref="G14" location="'Trænere - vagtplan'!A1" display="Hjælpetræner - vagtplan" xr:uid="{0E869A20-E699-0044-9D22-9786C3068C48}"/>
    <hyperlink ref="G27" location="'Banementorer - vagtplan'!A1" display="'Banementorer - vagtplan'!A1" xr:uid="{419EA4C0-A52A-034C-8A3F-1A7A8C99678B}"/>
    <hyperlink ref="G20" location="'Velkomstvært - vagtplan'!A1" display="'Velkomstvært - vagtplan'!A1" xr:uid="{058BF93A-D4E1-8346-87C0-37036575C207}"/>
    <hyperlink ref="H14" r:id="rId1" xr:uid="{89A3F033-7B25-754B-923E-BFF764946B15}"/>
    <hyperlink ref="H15" r:id="rId2" xr:uid="{A5C90106-2FCA-2646-8CF0-2DF460055625}"/>
    <hyperlink ref="G15:G18" location="'Trænere - vagtplan'!A1" display="Hjælpetræner - vagtplan" xr:uid="{5E159D6B-91D1-B44D-A2F2-6816FF2CAADC}"/>
    <hyperlink ref="G19" location="'Trænere - vagtplan'!A1" display="Hjælpetræner - vagtplan" xr:uid="{D0DCBBBF-FE67-1A43-ABA4-8A955C08D160}"/>
    <hyperlink ref="H19" r:id="rId3" xr:uid="{3A2919CE-0D3F-2A40-8D4B-A282C57A1D29}"/>
    <hyperlink ref="H16" r:id="rId4" xr:uid="{6DC07466-0C93-5B44-B07E-DD15D51A6D64}"/>
    <hyperlink ref="H17" r:id="rId5" xr:uid="{3E765711-3B89-CC4E-975F-1BD994022289}"/>
    <hyperlink ref="H18" r:id="rId6" xr:uid="{5376D111-470F-4848-9B09-2E7B0C36AE65}"/>
    <hyperlink ref="H27" r:id="rId7" xr:uid="{F3B0BD75-BFAA-F741-BB2C-A5AFE827578C}"/>
    <hyperlink ref="G21" location="'Velkomstvært - vagtplan'!A1" display="'Velkomstvært - vagtplan'!A1" xr:uid="{248BE6C2-EB9F-9D4D-9641-17E434D1EED1}"/>
    <hyperlink ref="G22" location="'Velkomstvært - vagtplan'!A1" display="'Velkomstvært - vagtplan'!A1" xr:uid="{AEFE2FFB-4BA0-E246-AC9F-E37F7C07E1B0}"/>
    <hyperlink ref="H26" r:id="rId8" xr:uid="{BD9F37F5-433A-0D46-A68C-1795950A55C4}"/>
    <hyperlink ref="H20" r:id="rId9" xr:uid="{0C297C6D-AA2D-7440-B955-A72D49FF9EA9}"/>
    <hyperlink ref="H21" r:id="rId10" xr:uid="{01598B55-00B3-9841-AEF5-D0D1B5742DF0}"/>
    <hyperlink ref="H22" r:id="rId11" xr:uid="{553F8A50-FD97-5748-A96D-75AD9E9C9F33}"/>
    <hyperlink ref="H36" r:id="rId12" xr:uid="{43AFD386-9A61-404A-B7C2-3B377E997A3E}"/>
    <hyperlink ref="H54" r:id="rId13" xr:uid="{597ABBBE-A604-4F4D-BA2A-C2198CCE1C0C}"/>
    <hyperlink ref="H62" r:id="rId14" xr:uid="{CD83B5DB-5B4A-B946-9D65-2EFA9882F7E6}"/>
    <hyperlink ref="H63" r:id="rId15" xr:uid="{836C4130-5E24-6F42-9B08-F8E17767F850}"/>
    <hyperlink ref="H64" r:id="rId16" xr:uid="{02BF95FE-916A-864E-9796-6583D36886AA}"/>
    <hyperlink ref="H65" r:id="rId17" xr:uid="{339D5F1D-3E9B-2946-92CD-EA1904778A2E}"/>
    <hyperlink ref="H66" r:id="rId18" xr:uid="{A5DFA08A-B7CA-644B-BF0D-CA898E3FC003}"/>
    <hyperlink ref="H55" r:id="rId19" xr:uid="{9CD611AE-FD3C-E645-BC05-36B086CDFFB7}"/>
    <hyperlink ref="H56" r:id="rId20" xr:uid="{FBADE84C-A4EB-504F-B97A-316B9AC1A2E2}"/>
    <hyperlink ref="H57" r:id="rId21" xr:uid="{AD459FB9-336B-B84C-BF11-DE3BF45D697A}"/>
    <hyperlink ref="H58" r:id="rId22" xr:uid="{B37F4C41-E33C-894E-8F31-A704C9F9D9E9}"/>
    <hyperlink ref="H41" r:id="rId23" xr:uid="{3F643A51-EF6F-B14F-ADAE-383EF3B80666}"/>
    <hyperlink ref="H7" r:id="rId24" xr:uid="{C3D90622-BA9B-344D-ABEF-1773EB04023A}"/>
    <hyperlink ref="H8" r:id="rId25" xr:uid="{10C9BE08-8D77-E645-803D-1A9CBE11C60B}"/>
    <hyperlink ref="H49" r:id="rId26" xr:uid="{C1150EBD-9E7B-CA4E-B15D-5EA605DF9496}"/>
    <hyperlink ref="H48" r:id="rId27" xr:uid="{8A97929E-154B-1B42-8D08-C7256B21B2A7}"/>
    <hyperlink ref="H50" r:id="rId28" xr:uid="{9BACC539-3A19-DF40-BE06-76C8957D586A}"/>
  </hyperlinks>
  <pageMargins left="0.7" right="0.7" top="0.75" bottom="0.75" header="0.3" footer="0.3"/>
  <tableParts count="8">
    <tablePart r:id="rId29"/>
    <tablePart r:id="rId30"/>
    <tablePart r:id="rId31"/>
    <tablePart r:id="rId32"/>
    <tablePart r:id="rId33"/>
    <tablePart r:id="rId34"/>
    <tablePart r:id="rId35"/>
    <tablePart r:id="rId3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0432-D029-4748-9778-71CB6954B274}">
  <dimension ref="A1:AA59"/>
  <sheetViews>
    <sheetView workbookViewId="0">
      <selection sqref="A1:J2"/>
    </sheetView>
  </sheetViews>
  <sheetFormatPr baseColWidth="10" defaultRowHeight="15" outlineLevelRow="1" x14ac:dyDescent="0.2"/>
  <cols>
    <col min="2" max="2" width="13.5" bestFit="1" customWidth="1"/>
    <col min="3" max="3" width="15.83203125" bestFit="1" customWidth="1"/>
    <col min="4" max="4" width="13.5" bestFit="1" customWidth="1"/>
    <col min="6" max="6" width="14.33203125" bestFit="1" customWidth="1"/>
    <col min="7" max="7" width="16.6640625" customWidth="1"/>
    <col min="8" max="10" width="16" customWidth="1"/>
  </cols>
  <sheetData>
    <row r="1" spans="1:27" ht="15" customHeight="1" x14ac:dyDescent="0.2">
      <c r="A1" s="24" t="s">
        <v>175</v>
      </c>
      <c r="B1" s="25"/>
      <c r="C1" s="25"/>
      <c r="D1" s="25"/>
      <c r="E1" s="25"/>
      <c r="F1" s="25"/>
      <c r="G1" s="25"/>
      <c r="H1" s="25"/>
      <c r="I1" s="25"/>
      <c r="J1" s="26"/>
    </row>
    <row r="2" spans="1:27" ht="202" customHeight="1" x14ac:dyDescent="0.2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27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27" ht="21" x14ac:dyDescent="0.25">
      <c r="A4" s="22" t="s">
        <v>176</v>
      </c>
      <c r="B4" s="22"/>
      <c r="C4" s="22"/>
      <c r="D4" s="22"/>
      <c r="E4" s="22"/>
      <c r="F4" s="22"/>
      <c r="G4" s="22"/>
      <c r="H4" s="14"/>
      <c r="I4" s="14"/>
      <c r="J4" s="14"/>
      <c r="AA4" t="b">
        <v>1</v>
      </c>
    </row>
    <row r="5" spans="1:27" x14ac:dyDescent="0.2">
      <c r="A5" s="11" t="s">
        <v>15</v>
      </c>
      <c r="B5" s="11" t="s">
        <v>14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28</v>
      </c>
      <c r="H5" s="13"/>
      <c r="I5" s="13"/>
      <c r="J5" s="13"/>
    </row>
    <row r="6" spans="1:27" x14ac:dyDescent="0.2">
      <c r="A6" t="s">
        <v>22</v>
      </c>
      <c r="B6" t="s">
        <v>24</v>
      </c>
      <c r="C6" t="s">
        <v>38</v>
      </c>
      <c r="D6" t="s">
        <v>27</v>
      </c>
      <c r="E6" s="3" t="s">
        <v>52</v>
      </c>
      <c r="G6" t="s">
        <v>55</v>
      </c>
    </row>
    <row r="7" spans="1:27" ht="15" customHeight="1" x14ac:dyDescent="0.2">
      <c r="A7" t="s">
        <v>22</v>
      </c>
      <c r="B7" t="s">
        <v>25</v>
      </c>
      <c r="C7" t="s">
        <v>47</v>
      </c>
      <c r="D7" t="s">
        <v>27</v>
      </c>
      <c r="G7" t="s">
        <v>54</v>
      </c>
    </row>
    <row r="8" spans="1:27" x14ac:dyDescent="0.2">
      <c r="A8" t="s">
        <v>22</v>
      </c>
      <c r="B8" t="s">
        <v>26</v>
      </c>
      <c r="C8" t="s">
        <v>47</v>
      </c>
    </row>
    <row r="9" spans="1:27" x14ac:dyDescent="0.2">
      <c r="A9" t="s">
        <v>20</v>
      </c>
      <c r="B9" t="s">
        <v>30</v>
      </c>
      <c r="C9" t="s">
        <v>38</v>
      </c>
      <c r="G9" t="s">
        <v>53</v>
      </c>
    </row>
    <row r="10" spans="1:27" x14ac:dyDescent="0.2">
      <c r="A10" t="s">
        <v>20</v>
      </c>
      <c r="B10" t="s">
        <v>29</v>
      </c>
      <c r="C10" t="s">
        <v>47</v>
      </c>
      <c r="G10" t="s">
        <v>56</v>
      </c>
    </row>
    <row r="11" spans="1:27" x14ac:dyDescent="0.2">
      <c r="A11" t="s">
        <v>20</v>
      </c>
      <c r="B11" t="s">
        <v>31</v>
      </c>
      <c r="C11" t="s">
        <v>47</v>
      </c>
    </row>
    <row r="12" spans="1:27" ht="15" customHeight="1" x14ac:dyDescent="0.2">
      <c r="A12" t="s">
        <v>23</v>
      </c>
      <c r="B12" t="s">
        <v>32</v>
      </c>
      <c r="C12" t="s">
        <v>38</v>
      </c>
    </row>
    <row r="13" spans="1:27" x14ac:dyDescent="0.2">
      <c r="A13" t="s">
        <v>23</v>
      </c>
      <c r="B13" t="s">
        <v>33</v>
      </c>
      <c r="C13" t="s">
        <v>47</v>
      </c>
      <c r="F13" t="s">
        <v>50</v>
      </c>
    </row>
    <row r="14" spans="1:27" x14ac:dyDescent="0.2">
      <c r="A14" t="s">
        <v>23</v>
      </c>
      <c r="B14" t="s">
        <v>48</v>
      </c>
      <c r="C14" t="s">
        <v>47</v>
      </c>
      <c r="F14" t="s">
        <v>51</v>
      </c>
    </row>
    <row r="15" spans="1:27" x14ac:dyDescent="0.2">
      <c r="A15" t="s">
        <v>21</v>
      </c>
      <c r="B15" t="s">
        <v>30</v>
      </c>
      <c r="C15" t="s">
        <v>38</v>
      </c>
      <c r="G15" t="s">
        <v>53</v>
      </c>
    </row>
    <row r="16" spans="1:27" x14ac:dyDescent="0.2">
      <c r="A16" t="s">
        <v>21</v>
      </c>
      <c r="B16" t="s">
        <v>34</v>
      </c>
      <c r="C16" t="s">
        <v>47</v>
      </c>
      <c r="F16" t="s">
        <v>40</v>
      </c>
      <c r="G16" t="s">
        <v>57</v>
      </c>
    </row>
    <row r="17" spans="1:14" x14ac:dyDescent="0.2">
      <c r="A17" t="s">
        <v>21</v>
      </c>
      <c r="B17" t="s">
        <v>49</v>
      </c>
      <c r="C17" t="s">
        <v>47</v>
      </c>
      <c r="F17" t="s">
        <v>43</v>
      </c>
    </row>
    <row r="21" spans="1:14" ht="21" x14ac:dyDescent="0.2">
      <c r="A21" s="23" t="s">
        <v>59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4" x14ac:dyDescent="0.2">
      <c r="A22" s="7" t="s">
        <v>58</v>
      </c>
      <c r="B22" s="7" t="s">
        <v>35</v>
      </c>
      <c r="C22" s="7" t="s">
        <v>36</v>
      </c>
      <c r="D22" s="7" t="s">
        <v>37</v>
      </c>
      <c r="E22" s="7" t="s">
        <v>15</v>
      </c>
      <c r="F22" s="7" t="s">
        <v>70</v>
      </c>
      <c r="G22" s="7" t="s">
        <v>38</v>
      </c>
      <c r="H22" s="7" t="s">
        <v>39</v>
      </c>
      <c r="I22" s="7" t="s">
        <v>71</v>
      </c>
      <c r="J22" s="7" t="s">
        <v>72</v>
      </c>
    </row>
    <row r="23" spans="1:14" ht="15" customHeight="1" x14ac:dyDescent="0.25">
      <c r="A23" s="6">
        <v>2</v>
      </c>
      <c r="B23" s="12"/>
      <c r="C23" s="12"/>
      <c r="D23" s="12"/>
      <c r="E23" s="12"/>
      <c r="F23" s="12"/>
      <c r="G23" s="18"/>
      <c r="H23" s="18"/>
      <c r="I23" s="12"/>
      <c r="J23" s="12"/>
    </row>
    <row r="24" spans="1:14" outlineLevel="1" x14ac:dyDescent="0.2">
      <c r="A24" s="6"/>
      <c r="B24" s="8" t="s">
        <v>40</v>
      </c>
      <c r="C24" s="9">
        <f>DATE(2026,1,1)+(INDEX(Vagtplan[UgeNr],MATCH(1E+100,Vagtplan[UgeNr]))-1)*7+MATCH(Vagtplan[[#This Row],[Dag]],{"Mandag";"Tirsdag";"Onsdag";"Torsdag";"Fredag";"Lørdag";"Søndag"},0)-WEEKDAY(DATE(2026,1,1),2)</f>
        <v>46028</v>
      </c>
      <c r="D24" s="10" t="s">
        <v>41</v>
      </c>
      <c r="E24" s="8" t="s">
        <v>22</v>
      </c>
      <c r="F24" s="8">
        <v>4</v>
      </c>
      <c r="G24" s="8" t="s">
        <v>24</v>
      </c>
      <c r="H24" s="8" t="s">
        <v>25</v>
      </c>
      <c r="I24" s="8" t="s">
        <v>26</v>
      </c>
      <c r="J24" s="8"/>
    </row>
    <row r="25" spans="1:14" outlineLevel="1" x14ac:dyDescent="0.2">
      <c r="A25" s="6"/>
      <c r="B25" s="8" t="s">
        <v>40</v>
      </c>
      <c r="C25" s="9">
        <f>DATE(2026,1,1)+(INDEX(Vagtplan[UgeNr],MATCH(1E+100,Vagtplan[UgeNr]))-1)*7+MATCH(Vagtplan[[#This Row],[Dag]],{"Mandag";"Tirsdag";"Onsdag";"Torsdag";"Fredag";"Lørdag";"Søndag"},0)-WEEKDAY(DATE(2026,1,1),2)</f>
        <v>46028</v>
      </c>
      <c r="D25" s="8" t="s">
        <v>42</v>
      </c>
      <c r="E25" s="8" t="s">
        <v>21</v>
      </c>
      <c r="F25" s="8">
        <v>2</v>
      </c>
      <c r="G25" s="8" t="s">
        <v>30</v>
      </c>
      <c r="H25" s="8" t="s">
        <v>34</v>
      </c>
      <c r="I25" s="8"/>
      <c r="J25" s="8"/>
    </row>
    <row r="26" spans="1:14" outlineLevel="1" x14ac:dyDescent="0.2">
      <c r="A26" s="6"/>
      <c r="B26" s="8" t="s">
        <v>44</v>
      </c>
      <c r="C26" s="9">
        <f>DATE(2026,1,1)+(INDEX(Vagtplan[UgeNr],MATCH(1E+100,Vagtplan[UgeNr]))-1)*7+MATCH(Vagtplan[[#This Row],[Dag]],{"Mandag";"Tirsdag";"Onsdag";"Torsdag";"Fredag";"Lørdag";"Søndag"},0)-WEEKDAY(DATE(2026,1,1),2)</f>
        <v>46029</v>
      </c>
      <c r="D26" s="8" t="s">
        <v>45</v>
      </c>
      <c r="E26" s="8" t="s">
        <v>20</v>
      </c>
      <c r="F26" s="8">
        <v>3</v>
      </c>
      <c r="G26" s="8" t="s">
        <v>30</v>
      </c>
      <c r="H26" s="8" t="s">
        <v>29</v>
      </c>
      <c r="I26" s="8"/>
      <c r="J26" s="8"/>
    </row>
    <row r="27" spans="1:14" outlineLevel="1" x14ac:dyDescent="0.2">
      <c r="A27" s="6"/>
      <c r="B27" s="8" t="s">
        <v>44</v>
      </c>
      <c r="C27" s="9">
        <f>DATE(2026,1,1)+(INDEX(Vagtplan[UgeNr],MATCH(1E+100,Vagtplan[UgeNr]))-1)*7+MATCH(Vagtplan[[#This Row],[Dag]],{"Mandag";"Tirsdag";"Onsdag";"Torsdag";"Fredag";"Lørdag";"Søndag"},0)-WEEKDAY(DATE(2026,1,1),2)</f>
        <v>46029</v>
      </c>
      <c r="D27" s="8" t="s">
        <v>45</v>
      </c>
      <c r="E27" s="8" t="s">
        <v>46</v>
      </c>
      <c r="F27" s="8">
        <v>2</v>
      </c>
      <c r="G27" s="8" t="s">
        <v>32</v>
      </c>
      <c r="H27" s="8" t="s">
        <v>33</v>
      </c>
      <c r="I27" s="8"/>
      <c r="J27" s="8"/>
    </row>
    <row r="28" spans="1:14" outlineLevel="1" x14ac:dyDescent="0.2">
      <c r="A28" s="6"/>
      <c r="B28" s="8" t="s">
        <v>43</v>
      </c>
      <c r="C28" s="9">
        <f>DATE(2026,1,1)+(INDEX(Vagtplan[UgeNr],MATCH(1E+100,Vagtplan[UgeNr]))-1)*7+MATCH(Vagtplan[[#This Row],[Dag]],{"Mandag";"Tirsdag";"Onsdag";"Torsdag";"Fredag";"Lørdag";"Søndag"},0)-WEEKDAY(DATE(2026,1,1),2)</f>
        <v>46030</v>
      </c>
      <c r="D28" s="8" t="s">
        <v>42</v>
      </c>
      <c r="E28" s="8" t="s">
        <v>21</v>
      </c>
      <c r="F28" s="8">
        <v>2</v>
      </c>
      <c r="G28" s="8" t="s">
        <v>30</v>
      </c>
      <c r="H28" s="8"/>
      <c r="I28" s="8"/>
      <c r="J28" s="8"/>
    </row>
    <row r="29" spans="1:14" outlineLevel="1" x14ac:dyDescent="0.2">
      <c r="A29" s="6"/>
      <c r="B29" s="8"/>
      <c r="C29" s="9" t="e">
        <f>DATE(2026,1,1)+(INDEX(Vagtplan[UgeNr],MATCH(1E+100,Vagtplan[UgeNr]))-1)*7+MATCH(Vagtplan[[#This Row],[Dag]],{"Mandag";"Tirsdag";"Onsdag";"Torsdag";"Fredag";"Lørdag";"Søndag"},0)-WEEKDAY(DATE(2026,1,1),2)</f>
        <v>#N/A</v>
      </c>
      <c r="D29" s="8"/>
      <c r="E29" s="8"/>
      <c r="F29" s="17"/>
      <c r="G29" s="8"/>
      <c r="H29" s="8"/>
      <c r="I29" s="8"/>
      <c r="J29" s="8"/>
      <c r="K29" s="5"/>
      <c r="L29" s="5"/>
      <c r="M29" s="5"/>
    </row>
    <row r="30" spans="1:14" x14ac:dyDescent="0.2">
      <c r="K30" s="5"/>
      <c r="L30" s="5"/>
      <c r="M30" s="5"/>
      <c r="N30" s="5"/>
    </row>
    <row r="32" spans="1:14" ht="21" x14ac:dyDescent="0.25">
      <c r="A32" s="22" t="s">
        <v>60</v>
      </c>
      <c r="B32" s="22"/>
      <c r="C32" s="22"/>
      <c r="D32" s="22"/>
      <c r="E32" s="22"/>
      <c r="F32" s="22"/>
      <c r="G32" s="22"/>
      <c r="H32" s="22"/>
      <c r="I32" s="12"/>
      <c r="J32" s="12"/>
    </row>
    <row r="33" spans="1:14" x14ac:dyDescent="0.2">
      <c r="A33" s="7" t="s">
        <v>58</v>
      </c>
      <c r="B33" s="7" t="s">
        <v>35</v>
      </c>
      <c r="C33" s="7" t="s">
        <v>36</v>
      </c>
      <c r="D33" s="7" t="s">
        <v>37</v>
      </c>
      <c r="E33" s="7" t="s">
        <v>15</v>
      </c>
      <c r="F33" s="7" t="s">
        <v>70</v>
      </c>
      <c r="G33" s="7" t="s">
        <v>38</v>
      </c>
      <c r="H33" s="7" t="s">
        <v>39</v>
      </c>
      <c r="I33" s="7" t="s">
        <v>71</v>
      </c>
      <c r="J33" s="7" t="s">
        <v>72</v>
      </c>
    </row>
    <row r="34" spans="1:14" ht="15" customHeight="1" x14ac:dyDescent="0.25">
      <c r="A34" s="6">
        <v>19</v>
      </c>
      <c r="B34" s="12"/>
      <c r="C34" s="12"/>
      <c r="D34" s="12"/>
      <c r="E34" s="12"/>
      <c r="F34" s="12"/>
      <c r="G34" s="18"/>
      <c r="H34" s="18"/>
      <c r="I34" s="12"/>
      <c r="J34" s="12"/>
    </row>
    <row r="35" spans="1:14" outlineLevel="1" x14ac:dyDescent="0.2">
      <c r="A35" s="6"/>
      <c r="B35" s="8" t="s">
        <v>40</v>
      </c>
      <c r="C35" s="9">
        <f>DATE(2026,1,1)+(INDEX(Vagtplan13[UgeNr],MATCH(1E+100,Vagtplan13[UgeNr]))-1)*7+MATCH(Vagtplan13[[#This Row],[Dag]],{"Mandag";"Tirsdag";"Onsdag";"Torsdag";"Fredag";"Lørdag";"Søndag"},0)-WEEKDAY(DATE(2026,1,1),2)</f>
        <v>46147</v>
      </c>
      <c r="D35" s="10" t="s">
        <v>41</v>
      </c>
      <c r="E35" s="8" t="s">
        <v>22</v>
      </c>
      <c r="F35" s="8">
        <v>4</v>
      </c>
      <c r="G35" s="8" t="s">
        <v>24</v>
      </c>
      <c r="H35" s="8" t="s">
        <v>25</v>
      </c>
      <c r="I35" s="8" t="s">
        <v>26</v>
      </c>
      <c r="J35" s="8"/>
    </row>
    <row r="36" spans="1:14" outlineLevel="1" x14ac:dyDescent="0.2">
      <c r="A36" s="6"/>
      <c r="B36" s="8" t="s">
        <v>40</v>
      </c>
      <c r="C36" s="9">
        <f>DATE(2026,1,1)+(INDEX(Vagtplan13[UgeNr],MATCH(1E+100,Vagtplan13[UgeNr]))-1)*7+MATCH(Vagtplan13[[#This Row],[Dag]],{"Mandag";"Tirsdag";"Onsdag";"Torsdag";"Fredag";"Lørdag";"Søndag"},0)-WEEKDAY(DATE(2026,1,1),2)</f>
        <v>46147</v>
      </c>
      <c r="D36" s="8" t="s">
        <v>42</v>
      </c>
      <c r="E36" s="8" t="s">
        <v>21</v>
      </c>
      <c r="F36" s="8">
        <v>2</v>
      </c>
      <c r="G36" s="8" t="s">
        <v>30</v>
      </c>
      <c r="H36" s="8" t="s">
        <v>34</v>
      </c>
      <c r="I36" s="8"/>
      <c r="J36" s="8"/>
    </row>
    <row r="37" spans="1:14" outlineLevel="1" x14ac:dyDescent="0.2">
      <c r="A37" s="6"/>
      <c r="B37" s="8" t="s">
        <v>44</v>
      </c>
      <c r="C37" s="9">
        <f>DATE(2026,1,1)+(INDEX(Vagtplan13[UgeNr],MATCH(1E+100,Vagtplan13[UgeNr]))-1)*7+MATCH(Vagtplan13[[#This Row],[Dag]],{"Mandag";"Tirsdag";"Onsdag";"Torsdag";"Fredag";"Lørdag";"Søndag"},0)-WEEKDAY(DATE(2026,1,1),2)</f>
        <v>46148</v>
      </c>
      <c r="D37" s="8" t="s">
        <v>45</v>
      </c>
      <c r="E37" s="8" t="s">
        <v>20</v>
      </c>
      <c r="F37" s="8">
        <v>3</v>
      </c>
      <c r="G37" s="8" t="s">
        <v>30</v>
      </c>
      <c r="H37" s="8" t="s">
        <v>29</v>
      </c>
      <c r="I37" s="8" t="s">
        <v>31</v>
      </c>
      <c r="J37" s="8"/>
    </row>
    <row r="38" spans="1:14" outlineLevel="1" x14ac:dyDescent="0.2">
      <c r="A38" s="6"/>
      <c r="B38" s="8" t="s">
        <v>44</v>
      </c>
      <c r="C38" s="9">
        <f>DATE(2026,1,1)+(INDEX(Vagtplan13[UgeNr],MATCH(1E+100,Vagtplan13[UgeNr]))-1)*7+MATCH(Vagtplan13[[#This Row],[Dag]],{"Mandag";"Tirsdag";"Onsdag";"Torsdag";"Fredag";"Lørdag";"Søndag"},0)-WEEKDAY(DATE(2026,1,1),2)</f>
        <v>46148</v>
      </c>
      <c r="D38" s="8" t="s">
        <v>45</v>
      </c>
      <c r="E38" s="8" t="s">
        <v>46</v>
      </c>
      <c r="F38" s="8">
        <v>2</v>
      </c>
      <c r="G38" s="8" t="s">
        <v>32</v>
      </c>
      <c r="H38" s="8" t="s">
        <v>48</v>
      </c>
      <c r="I38" s="8"/>
      <c r="J38" s="8"/>
    </row>
    <row r="39" spans="1:14" outlineLevel="1" x14ac:dyDescent="0.2">
      <c r="A39" s="6"/>
      <c r="B39" s="8" t="s">
        <v>43</v>
      </c>
      <c r="C39" s="9">
        <f>DATE(2026,1,1)+(INDEX(Vagtplan13[UgeNr],MATCH(1E+100,Vagtplan13[UgeNr]))-1)*7+MATCH(Vagtplan13[[#This Row],[Dag]],{"Mandag";"Tirsdag";"Onsdag";"Torsdag";"Fredag";"Lørdag";"Søndag"},0)-WEEKDAY(DATE(2026,1,1),2)</f>
        <v>46149</v>
      </c>
      <c r="D39" s="8" t="s">
        <v>42</v>
      </c>
      <c r="E39" s="8" t="s">
        <v>21</v>
      </c>
      <c r="F39" s="8">
        <v>2</v>
      </c>
      <c r="G39" s="8" t="s">
        <v>30</v>
      </c>
      <c r="H39" s="8"/>
      <c r="I39" s="8"/>
      <c r="J39" s="8"/>
    </row>
    <row r="40" spans="1:14" outlineLevel="1" x14ac:dyDescent="0.2">
      <c r="A40" s="6"/>
      <c r="B40" s="8"/>
      <c r="C40" s="9" t="e">
        <f>DATE(2026,1,1)+(INDEX(Vagtplan13[UgeNr],MATCH(1E+100,Vagtplan13[UgeNr]))-1)*7+MATCH(Vagtplan13[[#This Row],[Dag]],{"Mandag";"Tirsdag";"Onsdag";"Torsdag";"Fredag";"Lørdag";"Søndag"},0)-WEEKDAY(DATE(2026,1,1),2)</f>
        <v>#N/A</v>
      </c>
      <c r="D40" s="8"/>
      <c r="E40" s="8"/>
      <c r="F40" s="17"/>
      <c r="G40" s="8"/>
      <c r="H40" s="8"/>
      <c r="I40" s="8"/>
      <c r="J40" s="8"/>
      <c r="K40" s="5"/>
      <c r="L40" s="5"/>
      <c r="M40" s="5"/>
    </row>
    <row r="41" spans="1:14" x14ac:dyDescent="0.2">
      <c r="N41" s="5"/>
    </row>
    <row r="42" spans="1:14" x14ac:dyDescent="0.2">
      <c r="A42" s="7" t="s">
        <v>58</v>
      </c>
      <c r="B42" s="7" t="s">
        <v>35</v>
      </c>
      <c r="C42" s="7" t="s">
        <v>36</v>
      </c>
      <c r="D42" s="7" t="s">
        <v>37</v>
      </c>
      <c r="E42" s="7" t="s">
        <v>15</v>
      </c>
      <c r="F42" s="7" t="s">
        <v>70</v>
      </c>
      <c r="G42" s="7" t="s">
        <v>38</v>
      </c>
      <c r="H42" s="7" t="s">
        <v>39</v>
      </c>
      <c r="I42" s="7" t="s">
        <v>71</v>
      </c>
      <c r="J42" s="7" t="s">
        <v>72</v>
      </c>
    </row>
    <row r="43" spans="1:14" ht="15" customHeight="1" x14ac:dyDescent="0.25">
      <c r="A43" s="6">
        <v>20</v>
      </c>
      <c r="B43" s="12"/>
      <c r="C43" s="12"/>
      <c r="D43" s="12"/>
      <c r="E43" s="12"/>
      <c r="F43" s="12"/>
      <c r="G43" s="18"/>
      <c r="H43" s="18"/>
      <c r="I43" s="12"/>
      <c r="J43" s="12"/>
    </row>
    <row r="44" spans="1:14" outlineLevel="1" x14ac:dyDescent="0.2">
      <c r="A44" s="6"/>
      <c r="B44" s="8" t="s">
        <v>40</v>
      </c>
      <c r="C44" s="9">
        <f>DATE(2026,1,1)+(INDEX(Vagtplan14[UgeNr],MATCH(1E+100,Vagtplan14[UgeNr]))-1)*7+MATCH(Vagtplan14[[#This Row],[Dag]],{"Mandag";"Tirsdag";"Onsdag";"Torsdag";"Fredag";"Lørdag";"Søndag"},0)-WEEKDAY(DATE(2026,1,1),2)</f>
        <v>46154</v>
      </c>
      <c r="D44" s="10" t="s">
        <v>41</v>
      </c>
      <c r="E44" s="8" t="s">
        <v>22</v>
      </c>
      <c r="F44" s="8">
        <v>4</v>
      </c>
      <c r="G44" s="8" t="s">
        <v>24</v>
      </c>
      <c r="H44" s="8" t="s">
        <v>25</v>
      </c>
      <c r="I44" s="8" t="s">
        <v>26</v>
      </c>
      <c r="J44" s="8"/>
    </row>
    <row r="45" spans="1:14" outlineLevel="1" x14ac:dyDescent="0.2">
      <c r="A45" s="6"/>
      <c r="B45" s="8" t="s">
        <v>40</v>
      </c>
      <c r="C45" s="9">
        <f>DATE(2026,1,1)+(INDEX(Vagtplan14[UgeNr],MATCH(1E+100,Vagtplan14[UgeNr]))-1)*7+MATCH(Vagtplan14[[#This Row],[Dag]],{"Mandag";"Tirsdag";"Onsdag";"Torsdag";"Fredag";"Lørdag";"Søndag"},0)-WEEKDAY(DATE(2026,1,1),2)</f>
        <v>46154</v>
      </c>
      <c r="D45" s="8" t="s">
        <v>42</v>
      </c>
      <c r="E45" s="8" t="s">
        <v>21</v>
      </c>
      <c r="F45" s="8">
        <v>2</v>
      </c>
      <c r="G45" s="8"/>
      <c r="H45" s="8" t="s">
        <v>34</v>
      </c>
      <c r="I45" s="8"/>
      <c r="J45" s="8"/>
    </row>
    <row r="46" spans="1:14" outlineLevel="1" x14ac:dyDescent="0.2">
      <c r="A46" s="6"/>
      <c r="B46" s="8" t="s">
        <v>44</v>
      </c>
      <c r="C46" s="9">
        <f>DATE(2026,1,1)+(INDEX(Vagtplan14[UgeNr],MATCH(1E+100,Vagtplan14[UgeNr]))-1)*7+MATCH(Vagtplan14[[#This Row],[Dag]],{"Mandag";"Tirsdag";"Onsdag";"Torsdag";"Fredag";"Lørdag";"Søndag"},0)-WEEKDAY(DATE(2026,1,1),2)</f>
        <v>46155</v>
      </c>
      <c r="D46" s="8" t="s">
        <v>45</v>
      </c>
      <c r="E46" s="8" t="s">
        <v>20</v>
      </c>
      <c r="F46" s="8">
        <v>3</v>
      </c>
      <c r="G46" s="8"/>
      <c r="H46" s="8" t="s">
        <v>29</v>
      </c>
      <c r="I46" s="8"/>
      <c r="J46" s="8"/>
    </row>
    <row r="47" spans="1:14" outlineLevel="1" x14ac:dyDescent="0.2">
      <c r="A47" s="6"/>
      <c r="B47" s="8" t="s">
        <v>44</v>
      </c>
      <c r="C47" s="9">
        <f>DATE(2026,1,1)+(INDEX(Vagtplan14[UgeNr],MATCH(1E+100,Vagtplan14[UgeNr]))-1)*7+MATCH(Vagtplan14[[#This Row],[Dag]],{"Mandag";"Tirsdag";"Onsdag";"Torsdag";"Fredag";"Lørdag";"Søndag"},0)-WEEKDAY(DATE(2026,1,1),2)</f>
        <v>46155</v>
      </c>
      <c r="D47" s="8" t="s">
        <v>45</v>
      </c>
      <c r="E47" s="8" t="s">
        <v>46</v>
      </c>
      <c r="F47" s="8">
        <v>2</v>
      </c>
      <c r="G47" s="8" t="s">
        <v>32</v>
      </c>
      <c r="H47" s="8" t="s">
        <v>33</v>
      </c>
      <c r="I47" s="8"/>
      <c r="J47" s="8"/>
    </row>
    <row r="48" spans="1:14" outlineLevel="1" x14ac:dyDescent="0.2">
      <c r="A48" s="6"/>
      <c r="B48" s="8" t="s">
        <v>43</v>
      </c>
      <c r="C48" s="9">
        <f>DATE(2026,1,1)+(INDEX(Vagtplan14[UgeNr],MATCH(1E+100,Vagtplan14[UgeNr]))-1)*7+MATCH(Vagtplan14[[#This Row],[Dag]],{"Mandag";"Tirsdag";"Onsdag";"Torsdag";"Fredag";"Lørdag";"Søndag"},0)-WEEKDAY(DATE(2026,1,1),2)</f>
        <v>46156</v>
      </c>
      <c r="D48" s="8" t="s">
        <v>42</v>
      </c>
      <c r="E48" s="8" t="s">
        <v>21</v>
      </c>
      <c r="F48" s="8">
        <v>2</v>
      </c>
      <c r="G48" s="8"/>
      <c r="H48" s="8"/>
      <c r="I48" s="8"/>
      <c r="J48" s="8"/>
    </row>
    <row r="49" spans="1:14" outlineLevel="1" x14ac:dyDescent="0.2">
      <c r="A49" s="6"/>
      <c r="B49" s="8"/>
      <c r="C49" s="9" t="e">
        <f>DATE(2026,1,1)+(INDEX(Vagtplan14[UgeNr],MATCH(1E+100,Vagtplan14[UgeNr]))-1)*7+MATCH(Vagtplan14[[#This Row],[Dag]],{"Mandag";"Tirsdag";"Onsdag";"Torsdag";"Fredag";"Lørdag";"Søndag"},0)-WEEKDAY(DATE(2026,1,1),2)</f>
        <v>#N/A</v>
      </c>
      <c r="D49" s="8"/>
      <c r="E49" s="8"/>
      <c r="F49" s="17"/>
      <c r="G49" s="8"/>
      <c r="H49" s="8"/>
      <c r="I49" s="8"/>
      <c r="J49" s="8"/>
      <c r="K49" s="5"/>
      <c r="L49" s="5"/>
      <c r="M49" s="5"/>
    </row>
    <row r="50" spans="1:14" x14ac:dyDescent="0.2">
      <c r="N50" s="5"/>
    </row>
    <row r="51" spans="1:14" x14ac:dyDescent="0.2">
      <c r="A51" s="7" t="s">
        <v>58</v>
      </c>
      <c r="B51" s="7" t="s">
        <v>35</v>
      </c>
      <c r="C51" s="7" t="s">
        <v>36</v>
      </c>
      <c r="D51" s="7" t="s">
        <v>37</v>
      </c>
      <c r="E51" s="7" t="s">
        <v>15</v>
      </c>
      <c r="F51" s="7" t="s">
        <v>70</v>
      </c>
      <c r="G51" s="7" t="s">
        <v>38</v>
      </c>
      <c r="H51" s="7" t="s">
        <v>39</v>
      </c>
      <c r="I51" s="7" t="s">
        <v>71</v>
      </c>
      <c r="J51" s="7" t="s">
        <v>72</v>
      </c>
    </row>
    <row r="52" spans="1:14" ht="15" customHeight="1" x14ac:dyDescent="0.25">
      <c r="A52" s="6">
        <v>21</v>
      </c>
      <c r="B52" s="12"/>
      <c r="C52" s="12"/>
      <c r="D52" s="12"/>
      <c r="E52" s="12"/>
      <c r="F52" s="12"/>
      <c r="G52" s="18"/>
      <c r="H52" s="18"/>
      <c r="I52" s="12"/>
      <c r="J52" s="12"/>
    </row>
    <row r="53" spans="1:14" outlineLevel="1" x14ac:dyDescent="0.2">
      <c r="A53" s="6"/>
      <c r="B53" s="8" t="s">
        <v>40</v>
      </c>
      <c r="C53" s="9">
        <f>DATE(2026,1,1)+(INDEX(Vagtplan15[UgeNr],MATCH(1E+100,Vagtplan15[UgeNr]))-1)*7+MATCH(Vagtplan15[[#This Row],[Dag]],{"Mandag";"Tirsdag";"Onsdag";"Torsdag";"Fredag";"Lørdag";"Søndag"},0)-WEEKDAY(DATE(2026,1,1),2)</f>
        <v>46161</v>
      </c>
      <c r="D53" s="10" t="s">
        <v>41</v>
      </c>
      <c r="E53" s="8" t="s">
        <v>22</v>
      </c>
      <c r="F53" s="8">
        <v>4</v>
      </c>
      <c r="G53" s="8" t="s">
        <v>24</v>
      </c>
      <c r="H53" s="8" t="s">
        <v>25</v>
      </c>
      <c r="I53" s="8" t="s">
        <v>26</v>
      </c>
      <c r="J53" s="8"/>
    </row>
    <row r="54" spans="1:14" outlineLevel="1" x14ac:dyDescent="0.2">
      <c r="A54" s="6"/>
      <c r="B54" s="8" t="s">
        <v>40</v>
      </c>
      <c r="C54" s="9">
        <f>DATE(2026,1,1)+(INDEX(Vagtplan15[UgeNr],MATCH(1E+100,Vagtplan15[UgeNr]))-1)*7+MATCH(Vagtplan15[[#This Row],[Dag]],{"Mandag";"Tirsdag";"Onsdag";"Torsdag";"Fredag";"Lørdag";"Søndag"},0)-WEEKDAY(DATE(2026,1,1),2)</f>
        <v>46161</v>
      </c>
      <c r="D54" s="8" t="s">
        <v>42</v>
      </c>
      <c r="E54" s="8" t="s">
        <v>21</v>
      </c>
      <c r="F54" s="8">
        <v>2</v>
      </c>
      <c r="G54" s="8" t="s">
        <v>30</v>
      </c>
      <c r="H54" s="8" t="s">
        <v>34</v>
      </c>
      <c r="I54" s="8"/>
      <c r="J54" s="8"/>
    </row>
    <row r="55" spans="1:14" outlineLevel="1" x14ac:dyDescent="0.2">
      <c r="A55" s="6"/>
      <c r="B55" s="8" t="s">
        <v>44</v>
      </c>
      <c r="C55" s="9">
        <f>DATE(2026,1,1)+(INDEX(Vagtplan15[UgeNr],MATCH(1E+100,Vagtplan15[UgeNr]))-1)*7+MATCH(Vagtplan15[[#This Row],[Dag]],{"Mandag";"Tirsdag";"Onsdag";"Torsdag";"Fredag";"Lørdag";"Søndag"},0)-WEEKDAY(DATE(2026,1,1),2)</f>
        <v>46162</v>
      </c>
      <c r="D55" s="8" t="s">
        <v>45</v>
      </c>
      <c r="E55" s="8" t="s">
        <v>20</v>
      </c>
      <c r="F55" s="8">
        <v>3</v>
      </c>
      <c r="G55" s="8" t="s">
        <v>30</v>
      </c>
      <c r="H55" s="8" t="s">
        <v>29</v>
      </c>
      <c r="I55" s="8"/>
      <c r="J55" s="8"/>
    </row>
    <row r="56" spans="1:14" outlineLevel="1" x14ac:dyDescent="0.2">
      <c r="A56" s="6"/>
      <c r="B56" s="8" t="s">
        <v>44</v>
      </c>
      <c r="C56" s="9">
        <f>DATE(2026,1,1)+(INDEX(Vagtplan15[UgeNr],MATCH(1E+100,Vagtplan15[UgeNr]))-1)*7+MATCH(Vagtplan15[[#This Row],[Dag]],{"Mandag";"Tirsdag";"Onsdag";"Torsdag";"Fredag";"Lørdag";"Søndag"},0)-WEEKDAY(DATE(2026,1,1),2)</f>
        <v>46162</v>
      </c>
      <c r="D56" s="8" t="s">
        <v>45</v>
      </c>
      <c r="E56" s="8" t="s">
        <v>46</v>
      </c>
      <c r="F56" s="8">
        <v>2</v>
      </c>
      <c r="G56" s="8" t="s">
        <v>32</v>
      </c>
      <c r="H56" s="8" t="s">
        <v>48</v>
      </c>
      <c r="I56" s="8"/>
      <c r="J56" s="8"/>
    </row>
    <row r="57" spans="1:14" outlineLevel="1" x14ac:dyDescent="0.2">
      <c r="A57" s="6"/>
      <c r="B57" s="8" t="s">
        <v>43</v>
      </c>
      <c r="C57" s="9">
        <f>DATE(2026,1,1)+(INDEX(Vagtplan15[UgeNr],MATCH(1E+100,Vagtplan15[UgeNr]))-1)*7+MATCH(Vagtplan15[[#This Row],[Dag]],{"Mandag";"Tirsdag";"Onsdag";"Torsdag";"Fredag";"Lørdag";"Søndag"},0)-WEEKDAY(DATE(2026,1,1),2)</f>
        <v>46163</v>
      </c>
      <c r="D57" s="8" t="s">
        <v>42</v>
      </c>
      <c r="E57" s="8" t="s">
        <v>21</v>
      </c>
      <c r="F57" s="8">
        <v>2</v>
      </c>
      <c r="G57" s="8" t="s">
        <v>30</v>
      </c>
      <c r="H57" s="8"/>
      <c r="I57" s="8"/>
      <c r="J57" s="8"/>
    </row>
    <row r="58" spans="1:14" outlineLevel="1" x14ac:dyDescent="0.2">
      <c r="A58" s="6"/>
      <c r="B58" s="8"/>
      <c r="C58" s="9" t="e">
        <f>DATE(2026,1,1)+(INDEX(Vagtplan15[UgeNr],MATCH(1E+100,Vagtplan15[UgeNr]))-1)*7+MATCH(Vagtplan15[[#This Row],[Dag]],{"Mandag";"Tirsdag";"Onsdag";"Torsdag";"Fredag";"Lørdag";"Søndag"},0)-WEEKDAY(DATE(2026,1,1),2)</f>
        <v>#N/A</v>
      </c>
      <c r="D58" s="8"/>
      <c r="E58" s="8"/>
      <c r="F58" s="17"/>
      <c r="G58" s="8"/>
      <c r="H58" s="8"/>
      <c r="I58" s="8"/>
      <c r="J58" s="8"/>
      <c r="K58" s="5"/>
      <c r="L58" s="5"/>
      <c r="M58" s="5"/>
    </row>
    <row r="59" spans="1:14" x14ac:dyDescent="0.2">
      <c r="N59" s="5"/>
    </row>
  </sheetData>
  <mergeCells count="4">
    <mergeCell ref="A4:G4"/>
    <mergeCell ref="A21:J21"/>
    <mergeCell ref="A1:J2"/>
    <mergeCell ref="A32:H32"/>
  </mergeCells>
  <phoneticPr fontId="5" type="noConversion"/>
  <conditionalFormatting sqref="G24:J29">
    <cfRule type="expression" dxfId="26" priority="10">
      <formula>AND(COLUMN()-COLUMN($G24)+1 &lt;= $F24, G24 &lt;&gt; "")</formula>
    </cfRule>
    <cfRule type="expression" dxfId="25" priority="23">
      <formula>AND(COLUMN()-COLUMN($G24)+1&lt;=$F24, G24="")</formula>
    </cfRule>
    <cfRule type="expression" dxfId="24" priority="24">
      <formula>COLUMN()-COLUMN($G24)+1&gt;$F24</formula>
    </cfRule>
  </conditionalFormatting>
  <conditionalFormatting sqref="G35:J40">
    <cfRule type="expression" dxfId="23" priority="7">
      <formula>AND(COLUMN()-COLUMN($G35)+1 &lt;= $F35, G35 &lt;&gt; "")</formula>
    </cfRule>
    <cfRule type="expression" dxfId="22" priority="8">
      <formula>AND(COLUMN()-COLUMN($G35)+1&lt;=$F35, G35="")</formula>
    </cfRule>
    <cfRule type="expression" dxfId="21" priority="9">
      <formula>COLUMN()-COLUMN($G35)+1&gt;$F35</formula>
    </cfRule>
  </conditionalFormatting>
  <conditionalFormatting sqref="G44:J49">
    <cfRule type="expression" dxfId="20" priority="4">
      <formula>AND(COLUMN()-COLUMN($G44)+1 &lt;= $F44, G44 &lt;&gt; "")</formula>
    </cfRule>
    <cfRule type="expression" dxfId="19" priority="5">
      <formula>AND(COLUMN()-COLUMN($G44)+1&lt;=$F44, G44="")</formula>
    </cfRule>
    <cfRule type="expression" dxfId="18" priority="6">
      <formula>COLUMN()-COLUMN($G44)+1&gt;$F44</formula>
    </cfRule>
  </conditionalFormatting>
  <conditionalFormatting sqref="G53:J58">
    <cfRule type="expression" dxfId="17" priority="1">
      <formula>AND(COLUMN()-COLUMN($G53)+1 &lt;= $F53, G53 &lt;&gt; "")</formula>
    </cfRule>
    <cfRule type="expression" dxfId="16" priority="2">
      <formula>AND(COLUMN()-COLUMN($G53)+1&lt;=$F53, G53="")</formula>
    </cfRule>
    <cfRule type="expression" dxfId="15" priority="3">
      <formula>COLUMN()-COLUMN($G53)+1&gt;$F53</formula>
    </cfRule>
  </conditionalFormatting>
  <dataValidations count="2">
    <dataValidation type="list" allowBlank="1" showInputMessage="1" showErrorMessage="1" sqref="B24:B29 B35:B40 B44:B49 B53:B58" xr:uid="{85AB545D-6396-0B4A-8563-F4DBFAA8FBC3}">
      <formula1>"Mandag,Tirsdag,Onsdag,Torsdag,Fredag,Lørdag,Søndag "</formula1>
    </dataValidation>
    <dataValidation type="list" allowBlank="1" showInputMessage="1" showErrorMessage="1" sqref="G24:J29 G44:J49 G35:J40 G53:J58" xr:uid="{3AEB2C44-E55A-4941-A43C-71B57900D156}">
      <formula1>Træner_navne</formula1>
    </dataValidation>
  </dataValidations>
  <hyperlinks>
    <hyperlink ref="E6" r:id="rId1" xr:uid="{C3EDFD9C-DB5C-D24B-B298-EB79BE182F92}"/>
  </hyperlinks>
  <pageMargins left="0.7" right="0.7" top="0.75" bottom="0.75" header="0.3" footer="0.3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6161-250B-584A-9ABB-FCD2F7277AD6}">
  <dimension ref="A1:L38"/>
  <sheetViews>
    <sheetView topLeftCell="A5" workbookViewId="0">
      <selection sqref="A1:G2"/>
    </sheetView>
  </sheetViews>
  <sheetFormatPr baseColWidth="10" defaultRowHeight="15" x14ac:dyDescent="0.2"/>
  <cols>
    <col min="1" max="1" width="17.5" customWidth="1"/>
    <col min="2" max="2" width="10.1640625" bestFit="1" customWidth="1"/>
    <col min="3" max="3" width="14.6640625" bestFit="1" customWidth="1"/>
    <col min="4" max="6" width="19.6640625" bestFit="1" customWidth="1"/>
    <col min="7" max="7" width="16.33203125" bestFit="1" customWidth="1"/>
    <col min="8" max="8" width="15.6640625" bestFit="1" customWidth="1"/>
    <col min="9" max="9" width="17.83203125" bestFit="1" customWidth="1"/>
    <col min="10" max="11" width="17.33203125" bestFit="1" customWidth="1"/>
    <col min="12" max="12" width="16.33203125" bestFit="1" customWidth="1"/>
  </cols>
  <sheetData>
    <row r="1" spans="1:8" ht="15" customHeight="1" x14ac:dyDescent="0.2">
      <c r="A1" s="24" t="s">
        <v>174</v>
      </c>
      <c r="B1" s="25"/>
      <c r="C1" s="25"/>
      <c r="D1" s="25"/>
      <c r="E1" s="25"/>
      <c r="F1" s="25"/>
      <c r="G1" s="26"/>
      <c r="H1" s="19"/>
    </row>
    <row r="2" spans="1:8" ht="220" customHeight="1" x14ac:dyDescent="0.2">
      <c r="A2" s="27"/>
      <c r="B2" s="28"/>
      <c r="C2" s="28"/>
      <c r="D2" s="28"/>
      <c r="E2" s="28"/>
      <c r="F2" s="28"/>
      <c r="G2" s="29"/>
      <c r="H2" s="19"/>
    </row>
    <row r="3" spans="1:8" x14ac:dyDescent="0.2">
      <c r="A3" s="4"/>
      <c r="B3" s="4"/>
      <c r="C3" s="4"/>
      <c r="D3" s="4"/>
      <c r="E3" s="4"/>
      <c r="F3" s="4"/>
      <c r="G3" s="4"/>
      <c r="H3" s="4"/>
    </row>
    <row r="4" spans="1:8" ht="21" x14ac:dyDescent="0.25">
      <c r="A4" s="38" t="s">
        <v>173</v>
      </c>
      <c r="B4" s="38"/>
      <c r="C4" s="38"/>
      <c r="D4" s="38"/>
      <c r="E4" s="14"/>
      <c r="F4" s="14"/>
      <c r="G4" s="14"/>
      <c r="H4" s="14"/>
    </row>
    <row r="5" spans="1:8" x14ac:dyDescent="0.2">
      <c r="A5" s="11" t="s">
        <v>14</v>
      </c>
      <c r="B5" s="11" t="s">
        <v>17</v>
      </c>
      <c r="C5" s="11" t="s">
        <v>18</v>
      </c>
      <c r="D5" s="11" t="s">
        <v>19</v>
      </c>
      <c r="H5" s="13"/>
    </row>
    <row r="6" spans="1:8" x14ac:dyDescent="0.2">
      <c r="A6" t="s">
        <v>61</v>
      </c>
      <c r="B6" t="s">
        <v>27</v>
      </c>
      <c r="C6" s="3" t="s">
        <v>52</v>
      </c>
      <c r="D6" t="s">
        <v>67</v>
      </c>
    </row>
    <row r="7" spans="1:8" x14ac:dyDescent="0.2">
      <c r="A7" t="s">
        <v>24</v>
      </c>
      <c r="B7" t="s">
        <v>27</v>
      </c>
      <c r="D7" t="s">
        <v>68</v>
      </c>
    </row>
    <row r="8" spans="1:8" x14ac:dyDescent="0.2">
      <c r="A8" t="s">
        <v>34</v>
      </c>
    </row>
    <row r="9" spans="1:8" x14ac:dyDescent="0.2">
      <c r="A9" t="s">
        <v>30</v>
      </c>
    </row>
    <row r="10" spans="1:8" x14ac:dyDescent="0.2">
      <c r="A10" t="s">
        <v>29</v>
      </c>
    </row>
    <row r="11" spans="1:8" x14ac:dyDescent="0.2">
      <c r="A11" t="s">
        <v>62</v>
      </c>
      <c r="D11" t="s">
        <v>69</v>
      </c>
    </row>
    <row r="12" spans="1:8" x14ac:dyDescent="0.2">
      <c r="A12" t="s">
        <v>63</v>
      </c>
    </row>
    <row r="13" spans="1:8" x14ac:dyDescent="0.2">
      <c r="A13" t="s">
        <v>64</v>
      </c>
    </row>
    <row r="18" spans="1:12" ht="21" x14ac:dyDescent="0.2">
      <c r="A18" s="23" t="s">
        <v>59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x14ac:dyDescent="0.2">
      <c r="A19" s="7" t="s">
        <v>58</v>
      </c>
      <c r="B19" s="7" t="s">
        <v>35</v>
      </c>
      <c r="C19" s="7" t="s">
        <v>36</v>
      </c>
      <c r="D19" s="7" t="s">
        <v>79</v>
      </c>
      <c r="E19" s="7" t="s">
        <v>80</v>
      </c>
      <c r="F19" s="7" t="s">
        <v>66</v>
      </c>
      <c r="G19" s="7" t="s">
        <v>73</v>
      </c>
      <c r="H19" s="7" t="s">
        <v>74</v>
      </c>
      <c r="I19" s="21" t="s">
        <v>75</v>
      </c>
      <c r="J19" s="21" t="s">
        <v>76</v>
      </c>
      <c r="K19" s="7" t="s">
        <v>77</v>
      </c>
      <c r="L19" s="7" t="s">
        <v>78</v>
      </c>
    </row>
    <row r="20" spans="1:12" x14ac:dyDescent="0.2">
      <c r="A20" s="6">
        <v>19</v>
      </c>
      <c r="B20" s="30" t="s">
        <v>65</v>
      </c>
      <c r="C20" s="43">
        <f>DATE(2026,1,1)+(INDEX(Vagtplan26[UgeNr],MATCH(1E+100,Vagtplan26[UgeNr]))-1)*7+MATCH(Vagtplan26[[#This Row],[Dag]],{"Mandag";"Tirsdag";"Onsdag";"Torsdag";"Fredag";"Lørdag";"Søndag"},0)-WEEKDAY(DATE(2026,1,1),2)</f>
        <v>46152</v>
      </c>
      <c r="D20" s="31" t="s">
        <v>158</v>
      </c>
      <c r="E20" s="30" t="s">
        <v>11</v>
      </c>
      <c r="F20" s="48">
        <v>4</v>
      </c>
      <c r="G20" s="49">
        <v>0.625</v>
      </c>
      <c r="H20" s="49">
        <v>0.63194444444444442</v>
      </c>
      <c r="I20" s="49">
        <v>0.63888888888888895</v>
      </c>
      <c r="J20" s="49">
        <v>0.64583333333333304</v>
      </c>
      <c r="K20" s="49"/>
      <c r="L20" s="49"/>
    </row>
    <row r="21" spans="1:12" x14ac:dyDescent="0.2">
      <c r="A21" s="6"/>
      <c r="B21" s="42"/>
      <c r="C21" s="44"/>
      <c r="D21" s="45"/>
      <c r="E21" s="42"/>
      <c r="F21" s="36"/>
      <c r="G21" s="47" t="s">
        <v>61</v>
      </c>
      <c r="H21" s="47" t="s">
        <v>25</v>
      </c>
      <c r="I21" s="47" t="s">
        <v>26</v>
      </c>
      <c r="J21" s="47"/>
      <c r="K21" s="47"/>
      <c r="L21" s="47"/>
    </row>
    <row r="22" spans="1:12" x14ac:dyDescent="0.2">
      <c r="D22" s="37"/>
    </row>
    <row r="23" spans="1:12" x14ac:dyDescent="0.2">
      <c r="D23" s="41"/>
    </row>
    <row r="25" spans="1:12" ht="21" x14ac:dyDescent="0.2">
      <c r="A25" s="23" t="s">
        <v>60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x14ac:dyDescent="0.2">
      <c r="A26" s="7" t="s">
        <v>58</v>
      </c>
      <c r="B26" s="7" t="s">
        <v>35</v>
      </c>
      <c r="C26" s="7" t="s">
        <v>36</v>
      </c>
      <c r="D26" s="7" t="s">
        <v>79</v>
      </c>
      <c r="E26" s="7" t="s">
        <v>80</v>
      </c>
      <c r="F26" s="7" t="s">
        <v>66</v>
      </c>
      <c r="G26" s="7" t="s">
        <v>73</v>
      </c>
      <c r="H26" s="7" t="s">
        <v>74</v>
      </c>
      <c r="I26" s="21" t="s">
        <v>75</v>
      </c>
      <c r="J26" s="21" t="s">
        <v>76</v>
      </c>
      <c r="K26" s="7" t="s">
        <v>77</v>
      </c>
      <c r="L26" s="7" t="s">
        <v>78</v>
      </c>
    </row>
    <row r="27" spans="1:12" x14ac:dyDescent="0.2">
      <c r="A27" s="6">
        <v>20</v>
      </c>
      <c r="B27" s="30" t="s">
        <v>65</v>
      </c>
      <c r="C27" s="43">
        <f>DATE(2026,1,1)+(INDEX(Vagtplan263[UgeNr],MATCH(1E+100,Vagtplan263[UgeNr]))-1)*7+MATCH(Vagtplan263[[#This Row],[Dag]],{"Mandag";"Tirsdag";"Onsdag";"Torsdag";"Fredag";"Lørdag";"Søndag"},0)-WEEKDAY(DATE(2026,1,1),2)</f>
        <v>46159</v>
      </c>
      <c r="D27" s="31" t="s">
        <v>159</v>
      </c>
      <c r="E27" s="30" t="s">
        <v>11</v>
      </c>
      <c r="F27" s="48">
        <v>6</v>
      </c>
      <c r="G27" s="49">
        <v>0.625</v>
      </c>
      <c r="H27" s="49">
        <v>0.63194444444444442</v>
      </c>
      <c r="I27" s="49">
        <v>0.63888888888888895</v>
      </c>
      <c r="J27" s="49">
        <v>0.64583333333333304</v>
      </c>
      <c r="K27" s="49">
        <v>0.65277777777777801</v>
      </c>
      <c r="L27" s="49">
        <v>0.65972222222222199</v>
      </c>
    </row>
    <row r="28" spans="1:12" x14ac:dyDescent="0.2">
      <c r="A28" s="6"/>
      <c r="B28" s="42"/>
      <c r="C28" s="44"/>
      <c r="D28" s="45"/>
      <c r="E28" s="42"/>
      <c r="F28" s="36"/>
      <c r="G28" s="47" t="s">
        <v>61</v>
      </c>
      <c r="H28" s="47" t="s">
        <v>24</v>
      </c>
      <c r="I28" s="47" t="s">
        <v>26</v>
      </c>
      <c r="J28" s="47" t="s">
        <v>29</v>
      </c>
      <c r="K28" s="47"/>
      <c r="L28" s="47"/>
    </row>
    <row r="31" spans="1:12" x14ac:dyDescent="0.2">
      <c r="A31" s="7" t="s">
        <v>58</v>
      </c>
      <c r="B31" s="7" t="s">
        <v>35</v>
      </c>
      <c r="C31" s="7" t="s">
        <v>36</v>
      </c>
      <c r="D31" s="7" t="s">
        <v>79</v>
      </c>
      <c r="E31" s="7" t="s">
        <v>80</v>
      </c>
      <c r="F31" s="7" t="s">
        <v>66</v>
      </c>
      <c r="G31" s="7" t="s">
        <v>73</v>
      </c>
      <c r="H31" s="7" t="s">
        <v>74</v>
      </c>
      <c r="I31" s="21" t="s">
        <v>75</v>
      </c>
      <c r="J31" s="21" t="s">
        <v>76</v>
      </c>
      <c r="K31" s="7" t="s">
        <v>77</v>
      </c>
      <c r="L31" s="7" t="s">
        <v>78</v>
      </c>
    </row>
    <row r="32" spans="1:12" x14ac:dyDescent="0.2">
      <c r="A32" s="6">
        <v>21</v>
      </c>
      <c r="B32" s="30" t="s">
        <v>65</v>
      </c>
      <c r="C32" s="43">
        <f>DATE(2026,1,1)+(INDEX(Vagtplan2637[UgeNr],MATCH(1E+100,Vagtplan2637[UgeNr]))-1)*7+MATCH(Vagtplan2637[[#This Row],[Dag]],{"Mandag";"Tirsdag";"Onsdag";"Torsdag";"Fredag";"Lørdag";"Søndag"},0)-WEEKDAY(DATE(2026,1,1),2)</f>
        <v>46166</v>
      </c>
      <c r="D32" s="31" t="s">
        <v>160</v>
      </c>
      <c r="E32" s="30" t="s">
        <v>11</v>
      </c>
      <c r="F32" s="48">
        <v>2</v>
      </c>
      <c r="G32" s="49">
        <v>0.625</v>
      </c>
      <c r="H32" s="49">
        <v>0.63194444444444442</v>
      </c>
      <c r="I32" s="49"/>
      <c r="J32" s="49"/>
      <c r="K32" s="49"/>
      <c r="L32" s="49"/>
    </row>
    <row r="33" spans="1:12" x14ac:dyDescent="0.2">
      <c r="A33" s="6"/>
      <c r="B33" s="42"/>
      <c r="C33" s="44"/>
      <c r="D33" s="45"/>
      <c r="E33" s="42"/>
      <c r="F33" s="36"/>
      <c r="G33" s="47" t="s">
        <v>61</v>
      </c>
      <c r="H33" s="47" t="s">
        <v>25</v>
      </c>
      <c r="I33" s="47"/>
      <c r="J33" s="47"/>
      <c r="K33" s="47"/>
      <c r="L33" s="47"/>
    </row>
    <row r="36" spans="1:12" x14ac:dyDescent="0.2">
      <c r="A36" s="7" t="s">
        <v>58</v>
      </c>
      <c r="B36" s="7" t="s">
        <v>35</v>
      </c>
      <c r="C36" s="7" t="s">
        <v>36</v>
      </c>
      <c r="D36" s="7" t="s">
        <v>79</v>
      </c>
      <c r="E36" s="7" t="s">
        <v>80</v>
      </c>
      <c r="F36" s="7" t="s">
        <v>66</v>
      </c>
      <c r="G36" s="7" t="s">
        <v>73</v>
      </c>
      <c r="H36" s="7" t="s">
        <v>74</v>
      </c>
      <c r="I36" s="21" t="s">
        <v>75</v>
      </c>
      <c r="J36" s="21" t="s">
        <v>76</v>
      </c>
      <c r="K36" s="7" t="s">
        <v>77</v>
      </c>
      <c r="L36" s="7" t="s">
        <v>78</v>
      </c>
    </row>
    <row r="37" spans="1:12" x14ac:dyDescent="0.2">
      <c r="A37" s="6">
        <v>22</v>
      </c>
      <c r="B37" s="30" t="s">
        <v>65</v>
      </c>
      <c r="C37" s="43">
        <f>DATE(2026,1,1)+(INDEX(Vagtplan26310[UgeNr],MATCH(1E+100,Vagtplan26310[UgeNr]))-1)*7+MATCH(Vagtplan26310[[#This Row],[Dag]],{"Mandag";"Tirsdag";"Onsdag";"Torsdag";"Fredag";"Lørdag";"Søndag"},0)-WEEKDAY(DATE(2026,1,1),2)</f>
        <v>46173</v>
      </c>
      <c r="D37" s="31" t="s">
        <v>161</v>
      </c>
      <c r="E37" s="30" t="s">
        <v>11</v>
      </c>
      <c r="F37" s="48">
        <v>4</v>
      </c>
      <c r="G37" s="49">
        <v>0.6875</v>
      </c>
      <c r="H37" s="49">
        <v>0.69444444444444442</v>
      </c>
      <c r="I37" s="49">
        <v>0.70138888888888895</v>
      </c>
      <c r="J37" s="49">
        <v>0.70833333333333304</v>
      </c>
      <c r="K37" s="49"/>
      <c r="L37" s="49"/>
    </row>
    <row r="38" spans="1:12" x14ac:dyDescent="0.2">
      <c r="A38" s="6"/>
      <c r="B38" s="42"/>
      <c r="C38" s="44"/>
      <c r="D38" s="45"/>
      <c r="E38" s="42"/>
      <c r="F38" s="36"/>
      <c r="G38" s="47" t="s">
        <v>61</v>
      </c>
      <c r="H38" s="47" t="s">
        <v>25</v>
      </c>
      <c r="I38" s="47" t="s">
        <v>64</v>
      </c>
      <c r="J38" s="47"/>
      <c r="K38" s="47"/>
      <c r="L38" s="47"/>
    </row>
  </sheetData>
  <mergeCells count="3">
    <mergeCell ref="A18:L18"/>
    <mergeCell ref="A25:L25"/>
    <mergeCell ref="A1:G2"/>
  </mergeCells>
  <phoneticPr fontId="5" type="noConversion"/>
  <conditionalFormatting sqref="G21:L21">
    <cfRule type="expression" dxfId="14" priority="36">
      <formula>AND(COLUMN()-COLUMN($G21)+1 &lt;= $F$20, NOT(ISBLANK(G21)))</formula>
    </cfRule>
    <cfRule type="expression" dxfId="13" priority="37">
      <formula>AND(COLUMN()-COLUMN($G21)+1&lt;=$F20, G21="")</formula>
    </cfRule>
    <cfRule type="expression" dxfId="12" priority="38">
      <formula>COLUMN()-COLUMN($G21)+1&gt;$F20</formula>
    </cfRule>
  </conditionalFormatting>
  <conditionalFormatting sqref="G28:L28">
    <cfRule type="expression" dxfId="11" priority="7">
      <formula>AND(COLUMN()-COLUMN($G28)+1 &lt;= $F$20, NOT(ISBLANK(G28)))</formula>
    </cfRule>
    <cfRule type="expression" dxfId="10" priority="8">
      <formula>AND(COLUMN()-COLUMN($G28)+1&lt;=$F27, G28="")</formula>
    </cfRule>
    <cfRule type="expression" dxfId="9" priority="9">
      <formula>COLUMN()-COLUMN($G28)+1&gt;$F27</formula>
    </cfRule>
  </conditionalFormatting>
  <conditionalFormatting sqref="G33:L33">
    <cfRule type="expression" dxfId="8" priority="4">
      <formula>AND(COLUMN()-COLUMN($G33)+1 &lt;= $F$20, NOT(ISBLANK(G33)))</formula>
    </cfRule>
    <cfRule type="expression" dxfId="7" priority="5">
      <formula>AND(COLUMN()-COLUMN($G33)+1&lt;=$F32, G33="")</formula>
    </cfRule>
    <cfRule type="expression" dxfId="6" priority="6">
      <formula>COLUMN()-COLUMN($G33)+1&gt;$F32</formula>
    </cfRule>
  </conditionalFormatting>
  <conditionalFormatting sqref="G38:L38">
    <cfRule type="expression" dxfId="5" priority="1">
      <formula>AND(COLUMN()-COLUMN($G38)+1 &lt;= $F$20, NOT(ISBLANK(G38)))</formula>
    </cfRule>
    <cfRule type="expression" dxfId="4" priority="2">
      <formula>AND(COLUMN()-COLUMN($G38)+1&lt;=$F37, G38="")</formula>
    </cfRule>
    <cfRule type="expression" dxfId="3" priority="3">
      <formula>COLUMN()-COLUMN($G38)+1&gt;$F37</formula>
    </cfRule>
  </conditionalFormatting>
  <dataValidations count="2">
    <dataValidation type="list" allowBlank="1" showInputMessage="1" showErrorMessage="1" sqref="B20 B27 B32 B37" xr:uid="{BFEB0F4D-2C7D-8B4D-BD0F-A2C5C39A4629}">
      <formula1>"Mandag,Tirsdag,Onsdag,Torsdag,Fredag,Lørdag,Søndag"</formula1>
    </dataValidation>
    <dataValidation type="list" allowBlank="1" showInputMessage="1" showErrorMessage="1" sqref="G21:L21 G28:L28 G33:L33 G38:L38" xr:uid="{8732AF3B-AD24-DB49-A473-C5F70AA0F537}">
      <formula1>Banementor_liste</formula1>
    </dataValidation>
  </dataValidation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2954-4DDD-144E-8693-C280ADE24BCD}">
  <dimension ref="A1:H21"/>
  <sheetViews>
    <sheetView workbookViewId="0">
      <selection activeCell="I6" sqref="I6"/>
    </sheetView>
  </sheetViews>
  <sheetFormatPr baseColWidth="10" defaultRowHeight="15" outlineLevelRow="1" x14ac:dyDescent="0.2"/>
  <cols>
    <col min="1" max="1" width="9" bestFit="1" customWidth="1"/>
    <col min="2" max="2" width="17.83203125" bestFit="1" customWidth="1"/>
    <col min="3" max="3" width="13.5" bestFit="1" customWidth="1"/>
    <col min="4" max="5" width="19.5" bestFit="1" customWidth="1"/>
    <col min="7" max="7" width="17.83203125" bestFit="1" customWidth="1"/>
  </cols>
  <sheetData>
    <row r="1" spans="1:8" ht="15" customHeight="1" x14ac:dyDescent="0.2">
      <c r="A1" s="24" t="s">
        <v>181</v>
      </c>
      <c r="B1" s="25"/>
      <c r="C1" s="25"/>
      <c r="D1" s="25"/>
      <c r="E1" s="25"/>
      <c r="F1" s="25"/>
      <c r="G1" s="26"/>
      <c r="H1" s="19"/>
    </row>
    <row r="2" spans="1:8" ht="226" customHeight="1" x14ac:dyDescent="0.2">
      <c r="A2" s="27"/>
      <c r="B2" s="28"/>
      <c r="C2" s="28"/>
      <c r="D2" s="28"/>
      <c r="E2" s="28"/>
      <c r="F2" s="28"/>
      <c r="G2" s="29"/>
      <c r="H2" s="19"/>
    </row>
    <row r="4" spans="1:8" ht="21" x14ac:dyDescent="0.25">
      <c r="A4" s="22" t="s">
        <v>172</v>
      </c>
      <c r="B4" s="22"/>
      <c r="C4" s="22"/>
      <c r="D4" s="22"/>
      <c r="E4" s="22"/>
    </row>
    <row r="5" spans="1:8" x14ac:dyDescent="0.2">
      <c r="A5" s="16" t="s">
        <v>15</v>
      </c>
      <c r="B5" s="11" t="s">
        <v>14</v>
      </c>
      <c r="C5" s="11" t="s">
        <v>17</v>
      </c>
      <c r="D5" s="11" t="s">
        <v>18</v>
      </c>
      <c r="E5" s="11" t="s">
        <v>19</v>
      </c>
    </row>
    <row r="6" spans="1:8" x14ac:dyDescent="0.2">
      <c r="A6" s="33" t="s">
        <v>22</v>
      </c>
      <c r="B6" t="s">
        <v>168</v>
      </c>
      <c r="C6" t="s">
        <v>27</v>
      </c>
      <c r="D6" s="3" t="s">
        <v>52</v>
      </c>
    </row>
    <row r="7" spans="1:8" x14ac:dyDescent="0.2">
      <c r="A7" s="35" t="s">
        <v>22</v>
      </c>
      <c r="B7" t="s">
        <v>170</v>
      </c>
      <c r="C7" t="s">
        <v>27</v>
      </c>
      <c r="E7" t="s">
        <v>68</v>
      </c>
    </row>
    <row r="8" spans="1:8" x14ac:dyDescent="0.2">
      <c r="A8" s="46" t="s">
        <v>20</v>
      </c>
      <c r="B8" t="s">
        <v>169</v>
      </c>
    </row>
    <row r="9" spans="1:8" x14ac:dyDescent="0.2">
      <c r="A9" s="33" t="s">
        <v>46</v>
      </c>
      <c r="B9" t="s">
        <v>171</v>
      </c>
    </row>
    <row r="10" spans="1:8" x14ac:dyDescent="0.2">
      <c r="A10" s="37"/>
    </row>
    <row r="12" spans="1:8" ht="21" x14ac:dyDescent="0.2">
      <c r="A12" s="23" t="s">
        <v>59</v>
      </c>
      <c r="B12" s="23"/>
      <c r="C12" s="23"/>
      <c r="D12" s="23"/>
      <c r="E12" s="23"/>
      <c r="F12" s="23"/>
      <c r="G12" s="23"/>
    </row>
    <row r="13" spans="1:8" x14ac:dyDescent="0.2">
      <c r="A13" s="7" t="s">
        <v>58</v>
      </c>
      <c r="B13" s="7" t="s">
        <v>35</v>
      </c>
      <c r="C13" s="7" t="s">
        <v>36</v>
      </c>
      <c r="D13" s="7" t="s">
        <v>37</v>
      </c>
      <c r="E13" s="7" t="s">
        <v>15</v>
      </c>
      <c r="F13" s="7" t="s">
        <v>165</v>
      </c>
      <c r="G13" s="7" t="s">
        <v>164</v>
      </c>
    </row>
    <row r="14" spans="1:8" ht="21" x14ac:dyDescent="0.25">
      <c r="A14" s="6">
        <v>2</v>
      </c>
      <c r="B14" s="12"/>
      <c r="C14" s="12"/>
      <c r="D14" s="12"/>
      <c r="E14" s="12"/>
      <c r="F14" s="12"/>
      <c r="G14" s="18"/>
    </row>
    <row r="15" spans="1:8" outlineLevel="1" x14ac:dyDescent="0.2">
      <c r="A15" s="6"/>
      <c r="B15" s="8" t="s">
        <v>40</v>
      </c>
      <c r="C15" s="9">
        <f>DATE(2026,1,1)+(INDEX(Vagtplan24[UgeNr],MATCH(1E+100,Vagtplan24[UgeNr]))-1)*7+MATCH(Vagtplan24[[#This Row],[Dag]],{"Mandag";"Tirsdag";"Onsdag";"Torsdag";"Fredag";"Lørdag";"Søndag"},0)-WEEKDAY(DATE(2026,1,1),2)</f>
        <v>46028</v>
      </c>
      <c r="D15" s="10" t="s">
        <v>166</v>
      </c>
      <c r="E15" s="8" t="s">
        <v>22</v>
      </c>
      <c r="F15" s="8">
        <v>1</v>
      </c>
      <c r="G15" s="8" t="s">
        <v>168</v>
      </c>
    </row>
    <row r="16" spans="1:8" outlineLevel="1" x14ac:dyDescent="0.2">
      <c r="A16" s="6"/>
      <c r="B16" s="8" t="s">
        <v>44</v>
      </c>
      <c r="C16" s="9">
        <f>DATE(2026,1,1)+(INDEX(Vagtplan24[UgeNr],MATCH(1E+100,Vagtplan24[UgeNr]))-1)*7+MATCH(Vagtplan24[[#This Row],[Dag]],{"Mandag";"Tirsdag";"Onsdag";"Torsdag";"Fredag";"Lørdag";"Søndag"},0)-WEEKDAY(DATE(2026,1,1),2)</f>
        <v>46029</v>
      </c>
      <c r="D16" s="8" t="s">
        <v>167</v>
      </c>
      <c r="E16" s="8" t="s">
        <v>20</v>
      </c>
      <c r="F16" s="8">
        <v>1</v>
      </c>
      <c r="G16" s="8"/>
    </row>
    <row r="17" spans="1:8" outlineLevel="1" x14ac:dyDescent="0.2">
      <c r="A17" s="6"/>
      <c r="B17" s="39" t="s">
        <v>44</v>
      </c>
      <c r="C17" s="40">
        <f>DATE(2026,1,1)+(INDEX(Vagtplan24[UgeNr],MATCH(1E+100,Vagtplan24[UgeNr]))-1)*7+MATCH(Vagtplan24[[#This Row],[Dag]],{"Mandag";"Tirsdag";"Onsdag";"Torsdag";"Fredag";"Lørdag";"Søndag"},0)-WEEKDAY(DATE(2026,1,1),2)</f>
        <v>46029</v>
      </c>
      <c r="D17" s="8" t="s">
        <v>167</v>
      </c>
      <c r="E17" s="8" t="s">
        <v>46</v>
      </c>
      <c r="F17" s="8">
        <v>0</v>
      </c>
      <c r="G17" s="8"/>
    </row>
    <row r="18" spans="1:8" outlineLevel="1" x14ac:dyDescent="0.2">
      <c r="A18" s="6"/>
      <c r="B18" s="39"/>
      <c r="C18" s="40" t="e">
        <f>DATE(2026,1,1)+(INDEX(Vagtplan24[UgeNr],MATCH(1E+100,Vagtplan24[UgeNr]))-1)*7+MATCH(Vagtplan24[[#This Row],[Dag]],{"Mandag";"Tirsdag";"Onsdag";"Torsdag";"Fredag";"Lørdag";"Søndag"},0)-WEEKDAY(DATE(2026,1,1),2)</f>
        <v>#N/A</v>
      </c>
      <c r="D18" s="8"/>
      <c r="E18" s="8"/>
      <c r="F18" s="8"/>
      <c r="G18" s="8"/>
    </row>
    <row r="21" spans="1:8" ht="21" x14ac:dyDescent="0.25">
      <c r="A21" s="23" t="s">
        <v>85</v>
      </c>
      <c r="B21" s="23"/>
      <c r="C21" s="23"/>
      <c r="D21" s="23"/>
      <c r="E21" s="23"/>
      <c r="F21" s="23"/>
      <c r="G21" s="23"/>
      <c r="H21" s="76"/>
    </row>
  </sheetData>
  <mergeCells count="4">
    <mergeCell ref="A12:G12"/>
    <mergeCell ref="A1:G2"/>
    <mergeCell ref="A4:E4"/>
    <mergeCell ref="A21:G21"/>
  </mergeCells>
  <conditionalFormatting sqref="G15:G18">
    <cfRule type="expression" dxfId="2" priority="1">
      <formula>AND(COLUMN()-COLUMN($G15)+1 &lt;= $F15, G15 &lt;&gt; "")</formula>
    </cfRule>
    <cfRule type="expression" dxfId="1" priority="2">
      <formula>AND(COLUMN()-COLUMN($G15)+1&lt;=$F15, G15="")</formula>
    </cfRule>
    <cfRule type="expression" dxfId="0" priority="3">
      <formula>COLUMN()-COLUMN($G15)+1&gt;$F15</formula>
    </cfRule>
  </conditionalFormatting>
  <dataValidations count="2">
    <dataValidation type="list" allowBlank="1" showInputMessage="1" showErrorMessage="1" sqref="G15:G18" xr:uid="{503E1F0C-F434-0D40-A7EF-81186BE4FFA2}">
      <formula1>Velkomstvært_liste</formula1>
    </dataValidation>
    <dataValidation type="list" allowBlank="1" showInputMessage="1" showErrorMessage="1" sqref="B15:B17" xr:uid="{FD0E5F9B-F7F1-0D40-84BF-8F2F67682453}">
      <formula1>"Mandag,Tirsdag,Onsdag,Torsdag,Fredag,Lørdag,Søndag "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Overblik frivillige 2025</vt:lpstr>
      <vt:lpstr>Trænere - vagtplan</vt:lpstr>
      <vt:lpstr>Banementorer - vagtplan</vt:lpstr>
      <vt:lpstr>Velkomstvært - vagtplan</vt:lpstr>
      <vt:lpstr>'Banementorer - vagtplan'!Banementor_liste</vt:lpstr>
      <vt:lpstr>'Overblik frivillige 2025'!Banementor_liste</vt:lpstr>
      <vt:lpstr>Træner_navne</vt:lpstr>
      <vt:lpstr>Velkomstvært_liste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Mathilde Risom Mathiasen</cp:lastModifiedBy>
  <dcterms:created xsi:type="dcterms:W3CDTF">2025-07-03T07:55:14Z</dcterms:created>
  <dcterms:modified xsi:type="dcterms:W3CDTF">2025-07-14T12:10:53Z</dcterms:modified>
</cp:coreProperties>
</file>